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j\"/>
    </mc:Choice>
  </mc:AlternateContent>
  <bookViews>
    <workbookView xWindow="90" yWindow="45" windowWidth="9540" windowHeight="5835" firstSheet="6" activeTab="6"/>
  </bookViews>
  <sheets>
    <sheet name="SUMÁR" sheetId="1" r:id="rId1"/>
    <sheet name="Tř.04-05" sheetId="4" r:id="rId2"/>
    <sheet name="Tř.05-06" sheetId="5" r:id="rId3"/>
    <sheet name="Tř.06-07" sheetId="6" r:id="rId4"/>
    <sheet name="Tř.07-08" sheetId="7" r:id="rId5"/>
    <sheet name="Tř.08-09" sheetId="8" r:id="rId6"/>
    <sheet name="G2016-17" sheetId="14" r:id="rId7"/>
    <sheet name="ples" sheetId="15" r:id="rId8"/>
  </sheets>
  <calcPr calcId="152511"/>
</workbook>
</file>

<file path=xl/calcChain.xml><?xml version="1.0" encoding="utf-8"?>
<calcChain xmlns="http://schemas.openxmlformats.org/spreadsheetml/2006/main">
  <c r="H4" i="15" l="1"/>
  <c r="H5" i="15" s="1"/>
  <c r="H6" i="15" s="1"/>
  <c r="H7" i="15" s="1"/>
  <c r="H8" i="15" s="1"/>
  <c r="H3" i="15"/>
  <c r="H66" i="14"/>
  <c r="H67" i="14" s="1"/>
  <c r="H68" i="14" s="1"/>
  <c r="H69" i="14" s="1"/>
  <c r="H70" i="14" s="1"/>
  <c r="H71" i="14" s="1"/>
  <c r="F5" i="1" l="1"/>
  <c r="F4" i="1"/>
  <c r="E20" i="4" l="1"/>
  <c r="E21" i="5"/>
  <c r="E20" i="6"/>
  <c r="E18" i="7"/>
  <c r="E18" i="8"/>
  <c r="C13" i="1" l="1"/>
  <c r="F17" i="8" l="1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D19" i="6"/>
  <c r="F19" i="6"/>
  <c r="H19" i="6" s="1"/>
  <c r="D20" i="5"/>
  <c r="F20" i="5"/>
  <c r="H20" i="5" s="1"/>
  <c r="D19" i="4"/>
  <c r="F19" i="4"/>
  <c r="H19" i="4" s="1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5" i="4"/>
  <c r="H15" i="4" s="1"/>
  <c r="F3" i="4"/>
  <c r="F18" i="4"/>
  <c r="F17" i="4"/>
  <c r="F16" i="4"/>
  <c r="F14" i="4"/>
  <c r="F13" i="4"/>
  <c r="F12" i="4"/>
  <c r="F11" i="4"/>
  <c r="H11" i="4" s="1"/>
  <c r="F10" i="4"/>
  <c r="F9" i="4"/>
  <c r="F8" i="4"/>
  <c r="H8" i="4" s="1"/>
  <c r="F7" i="4"/>
  <c r="F6" i="4"/>
  <c r="F5" i="4"/>
  <c r="F4" i="4"/>
  <c r="D5" i="4" l="1"/>
  <c r="H5" i="4"/>
  <c r="D7" i="4"/>
  <c r="H7" i="4"/>
  <c r="D10" i="4"/>
  <c r="H10" i="4"/>
  <c r="D13" i="4"/>
  <c r="H13" i="4"/>
  <c r="D16" i="4"/>
  <c r="H16" i="4"/>
  <c r="D18" i="4"/>
  <c r="H18" i="4"/>
  <c r="D3" i="5"/>
  <c r="F21" i="5"/>
  <c r="H3" i="5"/>
  <c r="D5" i="5"/>
  <c r="H5" i="5"/>
  <c r="D7" i="5"/>
  <c r="H7" i="5"/>
  <c r="D9" i="5"/>
  <c r="H9" i="5"/>
  <c r="D11" i="5"/>
  <c r="H11" i="5"/>
  <c r="D13" i="5"/>
  <c r="H13" i="5"/>
  <c r="D15" i="5"/>
  <c r="H15" i="5"/>
  <c r="D17" i="5"/>
  <c r="H17" i="5"/>
  <c r="D19" i="5"/>
  <c r="H19" i="5"/>
  <c r="D4" i="6"/>
  <c r="H4" i="6"/>
  <c r="D6" i="6"/>
  <c r="H6" i="6"/>
  <c r="D8" i="6"/>
  <c r="H8" i="6"/>
  <c r="D10" i="6"/>
  <c r="H10" i="6"/>
  <c r="D12" i="6"/>
  <c r="H12" i="6"/>
  <c r="D14" i="6"/>
  <c r="H14" i="6"/>
  <c r="D16" i="6"/>
  <c r="H16" i="6"/>
  <c r="D18" i="6"/>
  <c r="H18" i="6"/>
  <c r="D4" i="7"/>
  <c r="H4" i="7"/>
  <c r="D6" i="7"/>
  <c r="H6" i="7"/>
  <c r="D8" i="7"/>
  <c r="H8" i="7"/>
  <c r="D10" i="7"/>
  <c r="H10" i="7"/>
  <c r="D12" i="7"/>
  <c r="H12" i="7"/>
  <c r="D14" i="7"/>
  <c r="H14" i="7"/>
  <c r="D16" i="7"/>
  <c r="H16" i="7"/>
  <c r="D3" i="8"/>
  <c r="F18" i="8"/>
  <c r="H3" i="8"/>
  <c r="D5" i="8"/>
  <c r="H5" i="8"/>
  <c r="D7" i="8"/>
  <c r="H7" i="8"/>
  <c r="D9" i="8"/>
  <c r="H9" i="8"/>
  <c r="D11" i="8"/>
  <c r="H11" i="8"/>
  <c r="D13" i="8"/>
  <c r="H13" i="8"/>
  <c r="D15" i="8"/>
  <c r="H15" i="8"/>
  <c r="D17" i="8"/>
  <c r="H17" i="8"/>
  <c r="D4" i="4"/>
  <c r="H4" i="4"/>
  <c r="D6" i="4"/>
  <c r="H6" i="4"/>
  <c r="D8" i="4"/>
  <c r="D9" i="4"/>
  <c r="H9" i="4"/>
  <c r="D11" i="4"/>
  <c r="D12" i="4"/>
  <c r="H12" i="4"/>
  <c r="D14" i="4"/>
  <c r="H14" i="4"/>
  <c r="D17" i="4"/>
  <c r="H17" i="4"/>
  <c r="D3" i="4"/>
  <c r="F20" i="4"/>
  <c r="H3" i="4"/>
  <c r="D15" i="4"/>
  <c r="D4" i="5"/>
  <c r="H4" i="5"/>
  <c r="D6" i="5"/>
  <c r="H6" i="5"/>
  <c r="D8" i="5"/>
  <c r="H8" i="5"/>
  <c r="D10" i="5"/>
  <c r="H10" i="5"/>
  <c r="D12" i="5"/>
  <c r="H12" i="5"/>
  <c r="D14" i="5"/>
  <c r="H14" i="5"/>
  <c r="D16" i="5"/>
  <c r="H16" i="5"/>
  <c r="D18" i="5"/>
  <c r="H18" i="5"/>
  <c r="D3" i="6"/>
  <c r="F20" i="6"/>
  <c r="H3" i="6"/>
  <c r="D5" i="6"/>
  <c r="H5" i="6"/>
  <c r="D7" i="6"/>
  <c r="H7" i="6"/>
  <c r="D9" i="6"/>
  <c r="H9" i="6"/>
  <c r="D11" i="6"/>
  <c r="H11" i="6"/>
  <c r="D13" i="6"/>
  <c r="H13" i="6"/>
  <c r="D15" i="6"/>
  <c r="H15" i="6"/>
  <c r="D17" i="6"/>
  <c r="H17" i="6"/>
  <c r="D3" i="7"/>
  <c r="F18" i="7"/>
  <c r="H3" i="7"/>
  <c r="D5" i="7"/>
  <c r="H5" i="7"/>
  <c r="D7" i="7"/>
  <c r="H7" i="7"/>
  <c r="D9" i="7"/>
  <c r="H9" i="7"/>
  <c r="D11" i="7"/>
  <c r="H11" i="7"/>
  <c r="D13" i="7"/>
  <c r="H13" i="7"/>
  <c r="D15" i="7"/>
  <c r="H15" i="7"/>
  <c r="D17" i="7"/>
  <c r="H17" i="7"/>
  <c r="D4" i="8"/>
  <c r="H4" i="8"/>
  <c r="D6" i="8"/>
  <c r="H6" i="8"/>
  <c r="D8" i="8"/>
  <c r="H8" i="8"/>
  <c r="D10" i="8"/>
  <c r="H10" i="8"/>
  <c r="D12" i="8"/>
  <c r="H12" i="8"/>
  <c r="D14" i="8"/>
  <c r="H14" i="8"/>
  <c r="D16" i="8"/>
  <c r="H16" i="8"/>
  <c r="E13" i="1"/>
  <c r="D11" i="1"/>
  <c r="F11" i="1" s="1"/>
  <c r="G11" i="1" s="1"/>
  <c r="D10" i="1"/>
  <c r="F10" i="1" s="1"/>
  <c r="G10" i="1" s="1"/>
  <c r="D9" i="1"/>
  <c r="F9" i="1" s="1"/>
  <c r="G9" i="1" s="1"/>
  <c r="D8" i="1"/>
  <c r="F8" i="1" s="1"/>
  <c r="G8" i="1" s="1"/>
  <c r="D7" i="1"/>
  <c r="F7" i="1" s="1"/>
  <c r="G7" i="1" s="1"/>
  <c r="G13" i="1" s="1"/>
  <c r="F6" i="1"/>
  <c r="H18" i="7" l="1"/>
  <c r="H21" i="5"/>
  <c r="H18" i="8"/>
  <c r="H20" i="6"/>
  <c r="H20" i="4"/>
  <c r="D13" i="1"/>
  <c r="F13" i="1"/>
</calcChain>
</file>

<file path=xl/sharedStrings.xml><?xml version="1.0" encoding="utf-8"?>
<sst xmlns="http://schemas.openxmlformats.org/spreadsheetml/2006/main" count="225" uniqueCount="84">
  <si>
    <t>2009/10</t>
  </si>
  <si>
    <t>2010/11</t>
  </si>
  <si>
    <t>2011/12</t>
  </si>
  <si>
    <t xml:space="preserve"> </t>
  </si>
  <si>
    <t>Školní rok</t>
  </si>
  <si>
    <t>Počet</t>
  </si>
  <si>
    <t>studentů</t>
  </si>
  <si>
    <t>Skutečný</t>
  </si>
  <si>
    <t>příjem</t>
  </si>
  <si>
    <t>Rozdíl</t>
  </si>
  <si>
    <t>"neplatičů"</t>
  </si>
  <si>
    <t>CELKEM:</t>
  </si>
  <si>
    <t>2004/05</t>
  </si>
  <si>
    <t>2005/06</t>
  </si>
  <si>
    <t>2006/07</t>
  </si>
  <si>
    <t>2007/08</t>
  </si>
  <si>
    <t>2008/09</t>
  </si>
  <si>
    <t>1.A</t>
  </si>
  <si>
    <t>1.B</t>
  </si>
  <si>
    <t>1.C</t>
  </si>
  <si>
    <t>1.D</t>
  </si>
  <si>
    <t>2.A</t>
  </si>
  <si>
    <t>2.B</t>
  </si>
  <si>
    <t>2.C</t>
  </si>
  <si>
    <t>2.D</t>
  </si>
  <si>
    <t>3.A</t>
  </si>
  <si>
    <t>3.B</t>
  </si>
  <si>
    <t>3.C</t>
  </si>
  <si>
    <t>3.D</t>
  </si>
  <si>
    <t>4.A</t>
  </si>
  <si>
    <t>4.B</t>
  </si>
  <si>
    <t>4.C</t>
  </si>
  <si>
    <t>4.D</t>
  </si>
  <si>
    <t>neplatičů</t>
  </si>
  <si>
    <t>3.E</t>
  </si>
  <si>
    <t>Šk. rok</t>
  </si>
  <si>
    <t>Teoretický</t>
  </si>
  <si>
    <t>4.E</t>
  </si>
  <si>
    <t>4.DS</t>
  </si>
  <si>
    <t>5.DS</t>
  </si>
  <si>
    <t>3.DS</t>
  </si>
  <si>
    <t>počet studentů ve třídě</t>
  </si>
  <si>
    <t>počet "neplatících" studentů"</t>
  </si>
  <si>
    <t>ZTRÁTA</t>
  </si>
  <si>
    <t>(ztráta)</t>
  </si>
  <si>
    <t>Odměny studentům</t>
  </si>
  <si>
    <t>ROZDĚLENÍ  PROSTŘEDKŮ  SRPŠ</t>
  </si>
  <si>
    <t>Teoret. příjem</t>
  </si>
  <si>
    <t>(1 200 Kč/stud.)</t>
  </si>
  <si>
    <t>Sportovní činnost studentů</t>
  </si>
  <si>
    <t>VÝDAJE</t>
  </si>
  <si>
    <t>Celkem</t>
  </si>
  <si>
    <t>Den přírodních věd</t>
  </si>
  <si>
    <t>Kreditní systém</t>
  </si>
  <si>
    <t xml:space="preserve">Přednášky, divadlo, exkurze </t>
  </si>
  <si>
    <t xml:space="preserve">Ples chemiků </t>
  </si>
  <si>
    <t>Debatní liga</t>
  </si>
  <si>
    <t xml:space="preserve">Tonery, papíry </t>
  </si>
  <si>
    <t>Vyúčtování  "Plesu chemiků"</t>
  </si>
  <si>
    <t>půjčení šatů</t>
  </si>
  <si>
    <t>Příjem</t>
  </si>
  <si>
    <t>Výdej</t>
  </si>
  <si>
    <t>Zůstatek k 31. 8. 2017</t>
  </si>
  <si>
    <t xml:space="preserve">Na účtu             454.467,56 Kč </t>
  </si>
  <si>
    <t>Na hotovosti    157.473,- Kč</t>
  </si>
  <si>
    <t>Příjmy ve školním roce 2016/2017</t>
  </si>
  <si>
    <t>prodej vstupenech a místenek</t>
  </si>
  <si>
    <t>hra o ceny</t>
  </si>
  <si>
    <t>pronájem sálu</t>
  </si>
  <si>
    <t>fotograf</t>
  </si>
  <si>
    <t>ochranka</t>
  </si>
  <si>
    <t>hudební produkce</t>
  </si>
  <si>
    <t>tisk vstupenek a plakátů</t>
  </si>
  <si>
    <t>prodej upomínkových předmětů</t>
  </si>
  <si>
    <t>taneční vystoupení</t>
  </si>
  <si>
    <t>Upomínkové předměty</t>
  </si>
  <si>
    <t>Příspěvky studentů               504.400,- Kč</t>
  </si>
  <si>
    <t>Ples chemiků                          98.080,- Kč</t>
  </si>
  <si>
    <t>DPP(TU, Chorvatsko,prezentace)</t>
  </si>
  <si>
    <t>2016/2017</t>
  </si>
  <si>
    <t>MZ</t>
  </si>
  <si>
    <t>Upomínkové předměty          89.618,- Kč</t>
  </si>
  <si>
    <t xml:space="preserve">Stravné a cestovné na akce </t>
  </si>
  <si>
    <t>Soutěže (cestovné, poplatky)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</si>
</sst>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č&quot;;[Red]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164" formatCode="#,##0\ &quot;Kč&quot;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42" fontId="0" fillId="0" borderId="0" xfId="0" applyNumberFormat="1" applyAlignme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2" borderId="0" xfId="0" applyNumberFormat="1" applyFont="1" applyFill="1"/>
    <xf numFmtId="164" fontId="0" fillId="2" borderId="0" xfId="0" applyNumberFormat="1" applyFill="1"/>
    <xf numFmtId="164" fontId="1" fillId="3" borderId="0" xfId="0" applyNumberFormat="1" applyFont="1" applyFill="1"/>
    <xf numFmtId="164" fontId="0" fillId="3" borderId="0" xfId="0" applyNumberFormat="1" applyFill="1"/>
    <xf numFmtId="164" fontId="0" fillId="0" borderId="0" xfId="0" applyNumberFormat="1"/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7" borderId="1" xfId="0" applyFill="1" applyBorder="1"/>
    <xf numFmtId="0" fontId="0" fillId="5" borderId="1" xfId="0" applyFill="1" applyBorder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2" borderId="0" xfId="0" applyFill="1"/>
    <xf numFmtId="164" fontId="0" fillId="2" borderId="0" xfId="0" applyNumberFormat="1" applyFill="1" applyAlignment="1">
      <alignment horizontal="right"/>
    </xf>
    <xf numFmtId="0" fontId="0" fillId="4" borderId="0" xfId="0" applyFill="1"/>
    <xf numFmtId="0" fontId="1" fillId="0" borderId="0" xfId="0" applyFont="1"/>
    <xf numFmtId="0" fontId="3" fillId="0" borderId="0" xfId="0" applyFont="1"/>
    <xf numFmtId="164" fontId="1" fillId="0" borderId="5" xfId="0" applyNumberFormat="1" applyFont="1" applyBorder="1"/>
    <xf numFmtId="164" fontId="0" fillId="0" borderId="5" xfId="0" applyNumberFormat="1" applyBorder="1"/>
    <xf numFmtId="0" fontId="0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4" fontId="0" fillId="4" borderId="5" xfId="0" applyNumberFormat="1" applyFill="1" applyBorder="1"/>
    <xf numFmtId="164" fontId="1" fillId="4" borderId="5" xfId="0" applyNumberFormat="1" applyFont="1" applyFill="1" applyBorder="1"/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42" fontId="3" fillId="4" borderId="0" xfId="0" applyNumberFormat="1" applyFont="1" applyFill="1" applyAlignment="1">
      <alignment horizontal="left" vertical="center"/>
    </xf>
    <xf numFmtId="42" fontId="5" fillId="4" borderId="0" xfId="0" applyNumberFormat="1" applyFont="1" applyFill="1" applyAlignment="1"/>
    <xf numFmtId="42" fontId="3" fillId="4" borderId="0" xfId="0" applyNumberFormat="1" applyFont="1" applyFill="1" applyAlignment="1"/>
    <xf numFmtId="41" fontId="3" fillId="4" borderId="0" xfId="0" applyNumberFormat="1" applyFont="1" applyFill="1" applyAlignment="1"/>
    <xf numFmtId="42" fontId="3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4" fillId="0" borderId="2" xfId="0" applyNumberFormat="1" applyFont="1" applyBorder="1"/>
    <xf numFmtId="3" fontId="4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teoretický příjem</c:v>
          </c:tx>
          <c:invertIfNegative val="0"/>
          <c:cat>
            <c:strRef>
              <c:f>SUMÁR!$B$4:$B$11</c:f>
              <c:strCache>
                <c:ptCount val="8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</c:strCache>
            </c:strRef>
          </c:cat>
          <c:val>
            <c:numRef>
              <c:f>SUMÁR!$D$4:$D$11</c:f>
              <c:numCache>
                <c:formatCode>_("Kč"* #,##0_);_("Kč"* \(#,##0\);_("Kč"* "-"_);_(@_)</c:formatCode>
                <c:ptCount val="8"/>
                <c:pt idx="0">
                  <c:v>535800</c:v>
                </c:pt>
                <c:pt idx="1">
                  <c:v>577800</c:v>
                </c:pt>
                <c:pt idx="2">
                  <c:v>552000</c:v>
                </c:pt>
                <c:pt idx="3">
                  <c:v>513600</c:v>
                </c:pt>
                <c:pt idx="4">
                  <c:v>508800</c:v>
                </c:pt>
                <c:pt idx="5">
                  <c:v>525600</c:v>
                </c:pt>
                <c:pt idx="6">
                  <c:v>523200</c:v>
                </c:pt>
                <c:pt idx="7">
                  <c:v>523200</c:v>
                </c:pt>
              </c:numCache>
            </c:numRef>
          </c:val>
        </c:ser>
        <c:ser>
          <c:idx val="1"/>
          <c:order val="1"/>
          <c:tx>
            <c:v>skutečný příjem</c:v>
          </c:tx>
          <c:invertIfNegative val="0"/>
          <c:cat>
            <c:strRef>
              <c:f>SUMÁR!$B$4:$B$11</c:f>
              <c:strCache>
                <c:ptCount val="8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</c:strCache>
            </c:strRef>
          </c:cat>
          <c:val>
            <c:numRef>
              <c:f>SUMÁR!$E$4:$E$11</c:f>
              <c:numCache>
                <c:formatCode>_("Kč"* #,##0_);_("Kč"* \(#,##0\);_("Kč"* "-"_);_(@_)</c:formatCode>
                <c:ptCount val="8"/>
                <c:pt idx="0">
                  <c:v>502100</c:v>
                </c:pt>
                <c:pt idx="1">
                  <c:v>526800</c:v>
                </c:pt>
                <c:pt idx="2">
                  <c:v>489600</c:v>
                </c:pt>
                <c:pt idx="3">
                  <c:v>466800</c:v>
                </c:pt>
                <c:pt idx="4">
                  <c:v>468800</c:v>
                </c:pt>
                <c:pt idx="5">
                  <c:v>470400</c:v>
                </c:pt>
                <c:pt idx="6">
                  <c:v>426900</c:v>
                </c:pt>
                <c:pt idx="7">
                  <c:v>444000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8436544"/>
        <c:axId val="-1258434912"/>
      </c:barChart>
      <c:catAx>
        <c:axId val="-125843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58434912"/>
        <c:crosses val="autoZero"/>
        <c:auto val="1"/>
        <c:lblAlgn val="ctr"/>
        <c:lblOffset val="100"/>
        <c:noMultiLvlLbl val="0"/>
      </c:catAx>
      <c:valAx>
        <c:axId val="-1258434912"/>
        <c:scaling>
          <c:orientation val="minMax"/>
        </c:scaling>
        <c:delete val="0"/>
        <c:axPos val="l"/>
        <c:majorGridlines/>
        <c:numFmt formatCode="_(&quot;Kč&quot;* #,##0_);_(&quot;Kč&quot;* \(#,##0\);_(&quot;Kč&quot;* &quot;-&quot;_);_(@_)" sourceLinked="1"/>
        <c:majorTickMark val="out"/>
        <c:minorTickMark val="none"/>
        <c:tickLblPos val="nextTo"/>
        <c:crossAx val="-125843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99518810148729E-2"/>
          <c:y val="2.8252405949256341E-2"/>
          <c:w val="0.91115048118985131"/>
          <c:h val="0.878915864683581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'Tř.04-05'!$B$3:$B$19</c:f>
              <c:strCache>
                <c:ptCount val="17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3.E</c:v>
                </c:pt>
                <c:pt idx="13">
                  <c:v>4.A</c:v>
                </c:pt>
                <c:pt idx="14">
                  <c:v>4.B</c:v>
                </c:pt>
                <c:pt idx="15">
                  <c:v>4.C</c:v>
                </c:pt>
                <c:pt idx="16">
                  <c:v>3.DS</c:v>
                </c:pt>
              </c:strCache>
            </c:strRef>
          </c:cat>
          <c:val>
            <c:numRef>
              <c:f>'Tř.04-05'!$C$3:$C$19</c:f>
              <c:numCache>
                <c:formatCode>General</c:formatCode>
                <c:ptCount val="17"/>
                <c:pt idx="0">
                  <c:v>32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28</c:v>
                </c:pt>
                <c:pt idx="5">
                  <c:v>31</c:v>
                </c:pt>
                <c:pt idx="6">
                  <c:v>30</c:v>
                </c:pt>
                <c:pt idx="7">
                  <c:v>31</c:v>
                </c:pt>
                <c:pt idx="8">
                  <c:v>25</c:v>
                </c:pt>
                <c:pt idx="9">
                  <c:v>26</c:v>
                </c:pt>
                <c:pt idx="10">
                  <c:v>24</c:v>
                </c:pt>
                <c:pt idx="11">
                  <c:v>22</c:v>
                </c:pt>
                <c:pt idx="12">
                  <c:v>25</c:v>
                </c:pt>
                <c:pt idx="13">
                  <c:v>26</c:v>
                </c:pt>
                <c:pt idx="14">
                  <c:v>18</c:v>
                </c:pt>
                <c:pt idx="15">
                  <c:v>24</c:v>
                </c:pt>
                <c:pt idx="16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'Tř.04-05'!$B$3:$B$19</c:f>
              <c:strCache>
                <c:ptCount val="17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3.E</c:v>
                </c:pt>
                <c:pt idx="13">
                  <c:v>4.A</c:v>
                </c:pt>
                <c:pt idx="14">
                  <c:v>4.B</c:v>
                </c:pt>
                <c:pt idx="15">
                  <c:v>4.C</c:v>
                </c:pt>
                <c:pt idx="16">
                  <c:v>3.DS</c:v>
                </c:pt>
              </c:strCache>
            </c:strRef>
          </c:cat>
          <c:val>
            <c:numRef>
              <c:f>'Tř.04-05'!$D$3:$D$19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0</c:v>
                </c:pt>
                <c:pt idx="5">
                  <c:v>4</c:v>
                </c:pt>
                <c:pt idx="6">
                  <c:v>4.5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2.5</c:v>
                </c:pt>
                <c:pt idx="15" formatCode="0.0">
                  <c:v>6.666666666666667</c:v>
                </c:pt>
                <c:pt idx="16" formatCode="0">
                  <c:v>1.8333333333333333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2823424"/>
        <c:axId val="-812828864"/>
      </c:barChart>
      <c:catAx>
        <c:axId val="-812823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812828864"/>
        <c:crosses val="autoZero"/>
        <c:auto val="1"/>
        <c:lblAlgn val="ctr"/>
        <c:lblOffset val="100"/>
        <c:noMultiLvlLbl val="0"/>
      </c:catAx>
      <c:valAx>
        <c:axId val="-81282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1282342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'Tř.05-06'!$B$3:$B$20</c:f>
              <c:strCache>
                <c:ptCount val="18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4.A</c:v>
                </c:pt>
                <c:pt idx="13">
                  <c:v>4.B</c:v>
                </c:pt>
                <c:pt idx="14">
                  <c:v>4.C</c:v>
                </c:pt>
                <c:pt idx="15">
                  <c:v>4.D</c:v>
                </c:pt>
                <c:pt idx="16">
                  <c:v>4.E</c:v>
                </c:pt>
                <c:pt idx="17">
                  <c:v>4.DS</c:v>
                </c:pt>
              </c:strCache>
            </c:strRef>
          </c:cat>
          <c:val>
            <c:numRef>
              <c:f>'Tř.05-06'!$C$3:$C$20</c:f>
              <c:numCache>
                <c:formatCode>General</c:formatCode>
                <c:ptCount val="18"/>
                <c:pt idx="0">
                  <c:v>27</c:v>
                </c:pt>
                <c:pt idx="1">
                  <c:v>31</c:v>
                </c:pt>
                <c:pt idx="2">
                  <c:v>25</c:v>
                </c:pt>
                <c:pt idx="3">
                  <c:v>28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27</c:v>
                </c:pt>
                <c:pt idx="9">
                  <c:v>31</c:v>
                </c:pt>
                <c:pt idx="10">
                  <c:v>27</c:v>
                </c:pt>
                <c:pt idx="11">
                  <c:v>29</c:v>
                </c:pt>
                <c:pt idx="12">
                  <c:v>25</c:v>
                </c:pt>
                <c:pt idx="13">
                  <c:v>24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15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'Tř.05-06'!$B$3:$B$20</c:f>
              <c:strCache>
                <c:ptCount val="18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4.A</c:v>
                </c:pt>
                <c:pt idx="13">
                  <c:v>4.B</c:v>
                </c:pt>
                <c:pt idx="14">
                  <c:v>4.C</c:v>
                </c:pt>
                <c:pt idx="15">
                  <c:v>4.D</c:v>
                </c:pt>
                <c:pt idx="16">
                  <c:v>4.E</c:v>
                </c:pt>
                <c:pt idx="17">
                  <c:v>4.DS</c:v>
                </c:pt>
              </c:strCache>
            </c:strRef>
          </c:cat>
          <c:val>
            <c:numRef>
              <c:f>'Tř.05-06'!$D$3:$D$20</c:f>
              <c:numCache>
                <c:formatCode>0.0</c:formatCode>
                <c:ptCount val="18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1.1666666666666667</c:v>
                </c:pt>
                <c:pt idx="8">
                  <c:v>0.5</c:v>
                </c:pt>
                <c:pt idx="9">
                  <c:v>7.5</c:v>
                </c:pt>
                <c:pt idx="10">
                  <c:v>5</c:v>
                </c:pt>
                <c:pt idx="11">
                  <c:v>0.5</c:v>
                </c:pt>
                <c:pt idx="12">
                  <c:v>13.5</c:v>
                </c:pt>
                <c:pt idx="13">
                  <c:v>11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2821248"/>
        <c:axId val="-812828320"/>
      </c:barChart>
      <c:catAx>
        <c:axId val="-8128212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812828320"/>
        <c:crosses val="autoZero"/>
        <c:auto val="1"/>
        <c:lblAlgn val="ctr"/>
        <c:lblOffset val="100"/>
        <c:noMultiLvlLbl val="0"/>
      </c:catAx>
      <c:valAx>
        <c:axId val="-8128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128212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'Tř.06-07'!$B$3:$B$19</c:f>
              <c:strCache>
                <c:ptCount val="17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4.A</c:v>
                </c:pt>
                <c:pt idx="13">
                  <c:v>4.B</c:v>
                </c:pt>
                <c:pt idx="14">
                  <c:v>4.C</c:v>
                </c:pt>
                <c:pt idx="15">
                  <c:v>4.D</c:v>
                </c:pt>
                <c:pt idx="16">
                  <c:v>5.DS</c:v>
                </c:pt>
              </c:strCache>
            </c:strRef>
          </c:cat>
          <c:val>
            <c:numRef>
              <c:f>'Tř.06-07'!$C$3:$C$19</c:f>
              <c:numCache>
                <c:formatCode>General</c:formatCode>
                <c:ptCount val="17"/>
                <c:pt idx="0">
                  <c:v>28</c:v>
                </c:pt>
                <c:pt idx="1">
                  <c:v>24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32</c:v>
                </c:pt>
                <c:pt idx="6">
                  <c:v>24</c:v>
                </c:pt>
                <c:pt idx="7">
                  <c:v>28</c:v>
                </c:pt>
                <c:pt idx="8">
                  <c:v>32</c:v>
                </c:pt>
                <c:pt idx="9">
                  <c:v>33</c:v>
                </c:pt>
                <c:pt idx="10">
                  <c:v>31</c:v>
                </c:pt>
                <c:pt idx="11">
                  <c:v>29</c:v>
                </c:pt>
                <c:pt idx="12">
                  <c:v>27</c:v>
                </c:pt>
                <c:pt idx="13">
                  <c:v>30</c:v>
                </c:pt>
                <c:pt idx="14">
                  <c:v>26</c:v>
                </c:pt>
                <c:pt idx="15">
                  <c:v>29</c:v>
                </c:pt>
                <c:pt idx="16">
                  <c:v>12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'Tř.06-07'!$B$3:$B$19</c:f>
              <c:strCache>
                <c:ptCount val="17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2.D</c:v>
                </c:pt>
                <c:pt idx="8">
                  <c:v>3.A</c:v>
                </c:pt>
                <c:pt idx="9">
                  <c:v>3.B</c:v>
                </c:pt>
                <c:pt idx="10">
                  <c:v>3.C</c:v>
                </c:pt>
                <c:pt idx="11">
                  <c:v>3.D</c:v>
                </c:pt>
                <c:pt idx="12">
                  <c:v>4.A</c:v>
                </c:pt>
                <c:pt idx="13">
                  <c:v>4.B</c:v>
                </c:pt>
                <c:pt idx="14">
                  <c:v>4.C</c:v>
                </c:pt>
                <c:pt idx="15">
                  <c:v>4.D</c:v>
                </c:pt>
                <c:pt idx="16">
                  <c:v>5.DS</c:v>
                </c:pt>
              </c:strCache>
            </c:strRef>
          </c:cat>
          <c:val>
            <c:numRef>
              <c:f>'Tř.06-07'!$D$3:$D$19</c:f>
              <c:numCache>
                <c:formatCode>0.0</c:formatCode>
                <c:ptCount val="17"/>
                <c:pt idx="0">
                  <c:v>2.5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0.5</c:v>
                </c:pt>
                <c:pt idx="7">
                  <c:v>2</c:v>
                </c:pt>
                <c:pt idx="8">
                  <c:v>0.5</c:v>
                </c:pt>
                <c:pt idx="9">
                  <c:v>3</c:v>
                </c:pt>
                <c:pt idx="10">
                  <c:v>0.5</c:v>
                </c:pt>
                <c:pt idx="11">
                  <c:v>14</c:v>
                </c:pt>
                <c:pt idx="12">
                  <c:v>3</c:v>
                </c:pt>
                <c:pt idx="13">
                  <c:v>13.5</c:v>
                </c:pt>
                <c:pt idx="14">
                  <c:v>7.5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2832672"/>
        <c:axId val="-812820704"/>
      </c:barChart>
      <c:catAx>
        <c:axId val="-8128326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812820704"/>
        <c:crosses val="autoZero"/>
        <c:auto val="1"/>
        <c:lblAlgn val="ctr"/>
        <c:lblOffset val="100"/>
        <c:noMultiLvlLbl val="0"/>
      </c:catAx>
      <c:valAx>
        <c:axId val="-81282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1283267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'Tř.07-08'!$B$3:$B$17</c:f>
              <c:strCache>
                <c:ptCount val="15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2.A</c:v>
                </c:pt>
                <c:pt idx="4">
                  <c:v>2.B</c:v>
                </c:pt>
                <c:pt idx="5">
                  <c:v>2.C</c:v>
                </c:pt>
                <c:pt idx="6">
                  <c:v>2.D</c:v>
                </c:pt>
                <c:pt idx="7">
                  <c:v>3.A</c:v>
                </c:pt>
                <c:pt idx="8">
                  <c:v>3.B</c:v>
                </c:pt>
                <c:pt idx="9">
                  <c:v>3.C</c:v>
                </c:pt>
                <c:pt idx="10">
                  <c:v>3.D</c:v>
                </c:pt>
                <c:pt idx="11">
                  <c:v>4.A</c:v>
                </c:pt>
                <c:pt idx="12">
                  <c:v>4.B</c:v>
                </c:pt>
                <c:pt idx="13">
                  <c:v>4.C</c:v>
                </c:pt>
                <c:pt idx="14">
                  <c:v>4.D</c:v>
                </c:pt>
              </c:strCache>
            </c:strRef>
          </c:cat>
          <c:val>
            <c:numRef>
              <c:f>'Tř.07-08'!$C$3:$C$17</c:f>
              <c:numCache>
                <c:formatCode>General</c:formatCode>
                <c:ptCount val="15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24</c:v>
                </c:pt>
                <c:pt idx="7">
                  <c:v>24</c:v>
                </c:pt>
                <c:pt idx="8">
                  <c:v>32</c:v>
                </c:pt>
                <c:pt idx="9">
                  <c:v>20</c:v>
                </c:pt>
                <c:pt idx="10">
                  <c:v>25</c:v>
                </c:pt>
                <c:pt idx="11">
                  <c:v>33</c:v>
                </c:pt>
                <c:pt idx="12">
                  <c:v>33</c:v>
                </c:pt>
                <c:pt idx="13">
                  <c:v>29</c:v>
                </c:pt>
                <c:pt idx="14">
                  <c:v>28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'Tř.07-08'!$B$3:$B$17</c:f>
              <c:strCache>
                <c:ptCount val="15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2.A</c:v>
                </c:pt>
                <c:pt idx="4">
                  <c:v>2.B</c:v>
                </c:pt>
                <c:pt idx="5">
                  <c:v>2.C</c:v>
                </c:pt>
                <c:pt idx="6">
                  <c:v>2.D</c:v>
                </c:pt>
                <c:pt idx="7">
                  <c:v>3.A</c:v>
                </c:pt>
                <c:pt idx="8">
                  <c:v>3.B</c:v>
                </c:pt>
                <c:pt idx="9">
                  <c:v>3.C</c:v>
                </c:pt>
                <c:pt idx="10">
                  <c:v>3.D</c:v>
                </c:pt>
                <c:pt idx="11">
                  <c:v>4.A</c:v>
                </c:pt>
                <c:pt idx="12">
                  <c:v>4.B</c:v>
                </c:pt>
                <c:pt idx="13">
                  <c:v>4.C</c:v>
                </c:pt>
                <c:pt idx="14">
                  <c:v>4.D</c:v>
                </c:pt>
              </c:strCache>
            </c:strRef>
          </c:cat>
          <c:val>
            <c:numRef>
              <c:f>'Tř.07-08'!$D$3:$D$17</c:f>
              <c:numCache>
                <c:formatCode>0.0</c:formatCode>
                <c:ptCount val="15"/>
                <c:pt idx="0">
                  <c:v>1.5</c:v>
                </c:pt>
                <c:pt idx="1">
                  <c:v>1</c:v>
                </c:pt>
                <c:pt idx="2">
                  <c:v>5.5</c:v>
                </c:pt>
                <c:pt idx="3">
                  <c:v>0.5</c:v>
                </c:pt>
                <c:pt idx="4">
                  <c:v>0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0.5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2820160"/>
        <c:axId val="-812832128"/>
      </c:barChart>
      <c:catAx>
        <c:axId val="-812820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812832128"/>
        <c:crosses val="autoZero"/>
        <c:auto val="1"/>
        <c:lblAlgn val="ctr"/>
        <c:lblOffset val="100"/>
        <c:noMultiLvlLbl val="0"/>
      </c:catAx>
      <c:valAx>
        <c:axId val="-81283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128201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'Tř.08-09'!$B$3:$B$17</c:f>
              <c:strCache>
                <c:ptCount val="15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3.A</c:v>
                </c:pt>
                <c:pt idx="8">
                  <c:v>3.B</c:v>
                </c:pt>
                <c:pt idx="9">
                  <c:v>3.C</c:v>
                </c:pt>
                <c:pt idx="10">
                  <c:v>3.D</c:v>
                </c:pt>
                <c:pt idx="11">
                  <c:v>4.A</c:v>
                </c:pt>
                <c:pt idx="12">
                  <c:v>4.B</c:v>
                </c:pt>
                <c:pt idx="13">
                  <c:v>4.C</c:v>
                </c:pt>
                <c:pt idx="14">
                  <c:v>4.D</c:v>
                </c:pt>
              </c:strCache>
            </c:strRef>
          </c:cat>
          <c:val>
            <c:numRef>
              <c:f>'Tř.08-09'!$C$3:$C$17</c:f>
              <c:numCache>
                <c:formatCode>General</c:formatCode>
                <c:ptCount val="15"/>
                <c:pt idx="0">
                  <c:v>33</c:v>
                </c:pt>
                <c:pt idx="1">
                  <c:v>28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33</c:v>
                </c:pt>
                <c:pt idx="6">
                  <c:v>31</c:v>
                </c:pt>
                <c:pt idx="7">
                  <c:v>25</c:v>
                </c:pt>
                <c:pt idx="8">
                  <c:v>24</c:v>
                </c:pt>
                <c:pt idx="9">
                  <c:v>29</c:v>
                </c:pt>
                <c:pt idx="10">
                  <c:v>26</c:v>
                </c:pt>
                <c:pt idx="11">
                  <c:v>26</c:v>
                </c:pt>
                <c:pt idx="12">
                  <c:v>29</c:v>
                </c:pt>
                <c:pt idx="13">
                  <c:v>20</c:v>
                </c:pt>
                <c:pt idx="14">
                  <c:v>24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'Tř.08-09'!$B$3:$B$17</c:f>
              <c:strCache>
                <c:ptCount val="15"/>
                <c:pt idx="0">
                  <c:v>1.A</c:v>
                </c:pt>
                <c:pt idx="1">
                  <c:v>1.B</c:v>
                </c:pt>
                <c:pt idx="2">
                  <c:v>1.C</c:v>
                </c:pt>
                <c:pt idx="3">
                  <c:v>1.D</c:v>
                </c:pt>
                <c:pt idx="4">
                  <c:v>2.A</c:v>
                </c:pt>
                <c:pt idx="5">
                  <c:v>2.B</c:v>
                </c:pt>
                <c:pt idx="6">
                  <c:v>2.C</c:v>
                </c:pt>
                <c:pt idx="7">
                  <c:v>3.A</c:v>
                </c:pt>
                <c:pt idx="8">
                  <c:v>3.B</c:v>
                </c:pt>
                <c:pt idx="9">
                  <c:v>3.C</c:v>
                </c:pt>
                <c:pt idx="10">
                  <c:v>3.D</c:v>
                </c:pt>
                <c:pt idx="11">
                  <c:v>4.A</c:v>
                </c:pt>
                <c:pt idx="12">
                  <c:v>4.B</c:v>
                </c:pt>
                <c:pt idx="13">
                  <c:v>4.C</c:v>
                </c:pt>
                <c:pt idx="14">
                  <c:v>4.D</c:v>
                </c:pt>
              </c:strCache>
            </c:strRef>
          </c:cat>
          <c:val>
            <c:numRef>
              <c:f>'Tř.08-09'!$D$3:$D$17</c:f>
              <c:numCache>
                <c:formatCode>0.0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2</c:v>
                </c:pt>
                <c:pt idx="3">
                  <c:v>5.5</c:v>
                </c:pt>
                <c:pt idx="4">
                  <c:v>5.5</c:v>
                </c:pt>
                <c:pt idx="5">
                  <c:v>0.5</c:v>
                </c:pt>
                <c:pt idx="6">
                  <c:v>13.5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0.83333333333333337</c:v>
                </c:pt>
                <c:pt idx="11">
                  <c:v>0</c:v>
                </c:pt>
                <c:pt idx="12">
                  <c:v>1</c:v>
                </c:pt>
                <c:pt idx="13">
                  <c:v>0.5</c:v>
                </c:pt>
                <c:pt idx="1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2825600"/>
        <c:axId val="-812831584"/>
      </c:barChart>
      <c:catAx>
        <c:axId val="-8128256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812831584"/>
        <c:crosses val="autoZero"/>
        <c:auto val="1"/>
        <c:lblAlgn val="ctr"/>
        <c:lblOffset val="100"/>
        <c:noMultiLvlLbl val="0"/>
      </c:catAx>
      <c:valAx>
        <c:axId val="-81283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81282560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'G2016-17'!$D$8:$D$20</c:f>
              <c:strCache>
                <c:ptCount val="10"/>
                <c:pt idx="0">
                  <c:v>DPP(TU, Chorvatsko,prezentace)</c:v>
                </c:pt>
                <c:pt idx="1">
                  <c:v>Kreditní systém</c:v>
                </c:pt>
                <c:pt idx="4">
                  <c:v>Přednášky, divadlo, exkurze </c:v>
                </c:pt>
                <c:pt idx="5">
                  <c:v>Ples chemiků </c:v>
                </c:pt>
                <c:pt idx="6">
                  <c:v>Debatní liga</c:v>
                </c:pt>
                <c:pt idx="7">
                  <c:v>MZ</c:v>
                </c:pt>
                <c:pt idx="8">
                  <c:v>Odměny studentům</c:v>
                </c:pt>
                <c:pt idx="9">
                  <c:v>Tonery, papíry </c:v>
                </c:pt>
              </c:strCache>
            </c:strRef>
          </c:cat>
          <c:val>
            <c:numRef>
              <c:f>'G2016-17'!$E$8:$E$20</c:f>
              <c:numCache>
                <c:formatCode>#\ ##0\ "Kč"</c:formatCode>
                <c:ptCount val="13"/>
                <c:pt idx="0">
                  <c:v>55552</c:v>
                </c:pt>
                <c:pt idx="1">
                  <c:v>35050</c:v>
                </c:pt>
                <c:pt idx="2">
                  <c:v>315812</c:v>
                </c:pt>
                <c:pt idx="3">
                  <c:v>1248</c:v>
                </c:pt>
                <c:pt idx="4">
                  <c:v>133389</c:v>
                </c:pt>
                <c:pt idx="5">
                  <c:v>54811</c:v>
                </c:pt>
                <c:pt idx="6">
                  <c:v>11742</c:v>
                </c:pt>
                <c:pt idx="7">
                  <c:v>16000</c:v>
                </c:pt>
                <c:pt idx="8">
                  <c:v>9903</c:v>
                </c:pt>
                <c:pt idx="9">
                  <c:v>69628</c:v>
                </c:pt>
                <c:pt idx="10">
                  <c:v>14200</c:v>
                </c:pt>
                <c:pt idx="11">
                  <c:v>33684</c:v>
                </c:pt>
                <c:pt idx="12">
                  <c:v>35789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65835123769380133"/>
          <c:y val="6.7514915474275392E-2"/>
          <c:w val="0.3267788738303623"/>
          <c:h val="0.8678373267857645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605790</xdr:colOff>
      <xdr:row>27</xdr:row>
      <xdr:rowOff>26670</xdr:rowOff>
    </xdr:from>
    <xdr:to>
      <xdr:col>7</xdr:col>
      <xdr:colOff>19050</xdr:colOff>
      <xdr:row>42</xdr:row>
      <xdr:rowOff>26670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87630</xdr:rowOff>
    </xdr:from>
    <xdr:to>
      <xdr:col>8</xdr:col>
      <xdr:colOff>323850</xdr:colOff>
      <xdr:row>36</xdr:row>
      <xdr:rowOff>87630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22</xdr:row>
      <xdr:rowOff>95250</xdr:rowOff>
    </xdr:from>
    <xdr:to>
      <xdr:col>8</xdr:col>
      <xdr:colOff>339090</xdr:colOff>
      <xdr:row>37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21</xdr:row>
      <xdr:rowOff>95250</xdr:rowOff>
    </xdr:from>
    <xdr:to>
      <xdr:col>8</xdr:col>
      <xdr:colOff>339090</xdr:colOff>
      <xdr:row>36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19</xdr:row>
      <xdr:rowOff>95250</xdr:rowOff>
    </xdr:from>
    <xdr:to>
      <xdr:col>8</xdr:col>
      <xdr:colOff>339090</xdr:colOff>
      <xdr:row>34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20</xdr:row>
      <xdr:rowOff>95250</xdr:rowOff>
    </xdr:from>
    <xdr:to>
      <xdr:col>8</xdr:col>
      <xdr:colOff>339090</xdr:colOff>
      <xdr:row>35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21</xdr:row>
      <xdr:rowOff>114300</xdr:rowOff>
    </xdr:from>
    <xdr:to>
      <xdr:col>7</xdr:col>
      <xdr:colOff>457200</xdr:colOff>
      <xdr:row>44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G16" sqref="G16"/>
    </sheetView>
  </sheetViews>
  <sheetFormatPr defaultRowHeight="15" x14ac:dyDescent="0.25"/>
  <cols>
    <col min="1" max="1" width="1.42578125" customWidth="1"/>
    <col min="2" max="2" width="11.7109375" customWidth="1"/>
    <col min="3" max="3" width="9.140625" customWidth="1"/>
    <col min="4" max="4" width="15.7109375" customWidth="1"/>
    <col min="5" max="5" width="15.140625" customWidth="1"/>
    <col min="6" max="6" width="14.85546875" customWidth="1"/>
    <col min="7" max="7" width="11.5703125" customWidth="1"/>
  </cols>
  <sheetData>
    <row r="2" spans="2:10" ht="15.75" x14ac:dyDescent="0.25">
      <c r="B2" s="44" t="s">
        <v>4</v>
      </c>
      <c r="C2" s="44" t="s">
        <v>5</v>
      </c>
      <c r="D2" s="44" t="s">
        <v>47</v>
      </c>
      <c r="E2" s="44" t="s">
        <v>7</v>
      </c>
      <c r="F2" s="44" t="s">
        <v>9</v>
      </c>
      <c r="G2" s="44" t="s">
        <v>5</v>
      </c>
    </row>
    <row r="3" spans="2:10" ht="15.75" x14ac:dyDescent="0.25">
      <c r="B3" s="30"/>
      <c r="C3" s="44" t="s">
        <v>6</v>
      </c>
      <c r="D3" s="44" t="s">
        <v>48</v>
      </c>
      <c r="E3" s="44" t="s">
        <v>8</v>
      </c>
      <c r="F3" s="44" t="s">
        <v>44</v>
      </c>
      <c r="G3" s="44" t="s">
        <v>10</v>
      </c>
    </row>
    <row r="4" spans="2:10" ht="15.6" x14ac:dyDescent="0.3">
      <c r="B4" s="45" t="s">
        <v>12</v>
      </c>
      <c r="C4" s="45">
        <v>452</v>
      </c>
      <c r="D4" s="46">
        <v>535800</v>
      </c>
      <c r="E4" s="47">
        <v>502100</v>
      </c>
      <c r="F4" s="48">
        <f>(D4-E4)*-1</f>
        <v>-33700</v>
      </c>
      <c r="G4" s="49">
        <v>29</v>
      </c>
    </row>
    <row r="5" spans="2:10" ht="15.6" x14ac:dyDescent="0.3">
      <c r="B5" s="45" t="s">
        <v>13</v>
      </c>
      <c r="C5" s="45">
        <v>489</v>
      </c>
      <c r="D5" s="50">
        <v>577800</v>
      </c>
      <c r="E5" s="47">
        <v>526800</v>
      </c>
      <c r="F5" s="48">
        <f>(E5-D5)</f>
        <v>-51000</v>
      </c>
      <c r="G5" s="49">
        <v>45</v>
      </c>
    </row>
    <row r="6" spans="2:10" ht="15.6" x14ac:dyDescent="0.3">
      <c r="B6" s="45" t="s">
        <v>14</v>
      </c>
      <c r="C6" s="45">
        <v>466</v>
      </c>
      <c r="D6" s="50">
        <v>552000</v>
      </c>
      <c r="E6" s="47">
        <v>489600</v>
      </c>
      <c r="F6" s="48">
        <f t="shared" ref="F6:F11" si="0">(E6-D6)</f>
        <v>-62400</v>
      </c>
      <c r="G6" s="49">
        <v>53</v>
      </c>
    </row>
    <row r="7" spans="2:10" ht="15.6" x14ac:dyDescent="0.3">
      <c r="B7" s="45" t="s">
        <v>15</v>
      </c>
      <c r="C7" s="45">
        <v>428</v>
      </c>
      <c r="D7" s="50">
        <f t="shared" ref="D7:D11" si="1">C7*1200</f>
        <v>513600</v>
      </c>
      <c r="E7" s="47">
        <v>466800</v>
      </c>
      <c r="F7" s="48">
        <f t="shared" si="0"/>
        <v>-46800</v>
      </c>
      <c r="G7" s="49">
        <f t="shared" ref="G7:G11" si="2">-(F7/1200)</f>
        <v>39</v>
      </c>
    </row>
    <row r="8" spans="2:10" ht="15.6" x14ac:dyDescent="0.3">
      <c r="B8" s="45" t="s">
        <v>16</v>
      </c>
      <c r="C8" s="45">
        <v>424</v>
      </c>
      <c r="D8" s="50">
        <f t="shared" si="1"/>
        <v>508800</v>
      </c>
      <c r="E8" s="47">
        <v>468800</v>
      </c>
      <c r="F8" s="48">
        <f t="shared" si="0"/>
        <v>-40000</v>
      </c>
      <c r="G8" s="49">
        <f t="shared" si="2"/>
        <v>33.333333333333336</v>
      </c>
      <c r="H8" t="s">
        <v>3</v>
      </c>
    </row>
    <row r="9" spans="2:10" ht="15.6" x14ac:dyDescent="0.3">
      <c r="B9" s="45" t="s">
        <v>0</v>
      </c>
      <c r="C9" s="45">
        <v>438</v>
      </c>
      <c r="D9" s="50">
        <f t="shared" si="1"/>
        <v>525600</v>
      </c>
      <c r="E9" s="47">
        <v>470400</v>
      </c>
      <c r="F9" s="48">
        <f t="shared" si="0"/>
        <v>-55200</v>
      </c>
      <c r="G9" s="49">
        <f t="shared" si="2"/>
        <v>46</v>
      </c>
    </row>
    <row r="10" spans="2:10" ht="15.6" x14ac:dyDescent="0.3">
      <c r="B10" s="45" t="s">
        <v>1</v>
      </c>
      <c r="C10" s="45">
        <v>436</v>
      </c>
      <c r="D10" s="50">
        <f t="shared" si="1"/>
        <v>523200</v>
      </c>
      <c r="E10" s="47">
        <v>426900</v>
      </c>
      <c r="F10" s="48">
        <f t="shared" si="0"/>
        <v>-96300</v>
      </c>
      <c r="G10" s="49">
        <f t="shared" si="2"/>
        <v>80.25</v>
      </c>
    </row>
    <row r="11" spans="2:10" ht="15.6" x14ac:dyDescent="0.3">
      <c r="B11" s="45" t="s">
        <v>2</v>
      </c>
      <c r="C11" s="45">
        <v>436</v>
      </c>
      <c r="D11" s="50">
        <f t="shared" si="1"/>
        <v>523200</v>
      </c>
      <c r="E11" s="47">
        <v>444000</v>
      </c>
      <c r="F11" s="48">
        <f t="shared" si="0"/>
        <v>-79200</v>
      </c>
      <c r="G11" s="49">
        <f t="shared" si="2"/>
        <v>66</v>
      </c>
    </row>
    <row r="12" spans="2:10" ht="16.149999999999999" thickBot="1" x14ac:dyDescent="0.35">
      <c r="B12" s="30"/>
      <c r="C12" s="30"/>
      <c r="D12" s="30"/>
      <c r="E12" s="30"/>
      <c r="F12" s="30"/>
      <c r="G12" s="30"/>
    </row>
    <row r="13" spans="2:10" ht="16.149999999999999" thickBot="1" x14ac:dyDescent="0.35">
      <c r="B13" s="51" t="s">
        <v>11</v>
      </c>
      <c r="C13" s="44">
        <f>SUM(C4:C11)</f>
        <v>3569</v>
      </c>
      <c r="D13" s="52">
        <f>SUM(D4:D11)</f>
        <v>4260000</v>
      </c>
      <c r="E13" s="53">
        <f>SUM(E4:E11)</f>
        <v>3795400</v>
      </c>
      <c r="F13" s="54">
        <f>SUM(F4:F11)</f>
        <v>-464600</v>
      </c>
      <c r="G13" s="55">
        <f>SUM(G4:G11)</f>
        <v>391.58333333333337</v>
      </c>
    </row>
    <row r="15" spans="2:10" ht="14.45" x14ac:dyDescent="0.3">
      <c r="G15" s="2"/>
    </row>
    <row r="16" spans="2:10" ht="14.45" x14ac:dyDescent="0.3">
      <c r="G16" t="s">
        <v>3</v>
      </c>
      <c r="J16" t="s">
        <v>3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opLeftCell="A4" workbookViewId="0">
      <selection activeCell="F20" sqref="F20"/>
    </sheetView>
  </sheetViews>
  <sheetFormatPr defaultRowHeight="15" x14ac:dyDescent="0.25"/>
  <cols>
    <col min="5" max="6" width="11.28515625" bestFit="1" customWidth="1"/>
    <col min="8" max="8" width="9.42578125" customWidth="1"/>
  </cols>
  <sheetData>
    <row r="1" spans="2:8" x14ac:dyDescent="0.25">
      <c r="B1" s="4" t="s">
        <v>35</v>
      </c>
      <c r="C1" s="1" t="s">
        <v>5</v>
      </c>
      <c r="D1" s="1" t="s">
        <v>5</v>
      </c>
      <c r="E1" s="1" t="s">
        <v>7</v>
      </c>
      <c r="F1" s="1" t="s">
        <v>36</v>
      </c>
    </row>
    <row r="2" spans="2:8" x14ac:dyDescent="0.25">
      <c r="B2" s="4" t="s">
        <v>12</v>
      </c>
      <c r="C2" s="1" t="s">
        <v>6</v>
      </c>
      <c r="D2" s="1" t="s">
        <v>33</v>
      </c>
      <c r="E2" s="1" t="s">
        <v>8</v>
      </c>
      <c r="F2" s="1" t="s">
        <v>8</v>
      </c>
      <c r="H2" s="4" t="s">
        <v>43</v>
      </c>
    </row>
    <row r="3" spans="2:8" ht="14.45" x14ac:dyDescent="0.3">
      <c r="B3" s="6" t="s">
        <v>17</v>
      </c>
      <c r="C3" s="7">
        <v>32</v>
      </c>
      <c r="D3" s="6">
        <f>((F3-E3)/1200)</f>
        <v>0</v>
      </c>
      <c r="E3" s="10">
        <v>38400</v>
      </c>
      <c r="F3" s="11">
        <f>(C3*1200)</f>
        <v>38400</v>
      </c>
      <c r="G3" s="26"/>
      <c r="H3" s="27">
        <f>E3-F3</f>
        <v>0</v>
      </c>
    </row>
    <row r="4" spans="2:8" ht="14.45" x14ac:dyDescent="0.3">
      <c r="B4" s="6" t="s">
        <v>18</v>
      </c>
      <c r="C4" s="7">
        <v>33</v>
      </c>
      <c r="D4" s="6">
        <f t="shared" ref="D4:D15" si="0">((F4-E4)/1200)</f>
        <v>0</v>
      </c>
      <c r="E4" s="10">
        <v>39600</v>
      </c>
      <c r="F4" s="11">
        <f t="shared" ref="F4:F15" si="1">(C4*1200)</f>
        <v>39600</v>
      </c>
      <c r="G4" s="26"/>
      <c r="H4" s="27">
        <f t="shared" ref="H4:H19" si="2">E4-F4</f>
        <v>0</v>
      </c>
    </row>
    <row r="5" spans="2:8" ht="14.45" x14ac:dyDescent="0.3">
      <c r="B5" s="6" t="s">
        <v>19</v>
      </c>
      <c r="C5" s="7">
        <v>33</v>
      </c>
      <c r="D5" s="6">
        <f t="shared" si="0"/>
        <v>0</v>
      </c>
      <c r="E5" s="10">
        <v>39600</v>
      </c>
      <c r="F5" s="11">
        <f t="shared" si="1"/>
        <v>39600</v>
      </c>
      <c r="G5" s="26"/>
      <c r="H5" s="27">
        <f t="shared" si="2"/>
        <v>0</v>
      </c>
    </row>
    <row r="6" spans="2:8" ht="14.45" x14ac:dyDescent="0.3">
      <c r="B6" s="6" t="s">
        <v>20</v>
      </c>
      <c r="C6" s="7">
        <v>33</v>
      </c>
      <c r="D6" s="20">
        <f t="shared" si="0"/>
        <v>1.5</v>
      </c>
      <c r="E6" s="10">
        <v>37800</v>
      </c>
      <c r="F6" s="11">
        <f t="shared" si="1"/>
        <v>39600</v>
      </c>
      <c r="G6" s="26"/>
      <c r="H6" s="27">
        <f t="shared" si="2"/>
        <v>-1800</v>
      </c>
    </row>
    <row r="7" spans="2:8" ht="14.45" x14ac:dyDescent="0.3">
      <c r="B7" s="1" t="s">
        <v>21</v>
      </c>
      <c r="C7" s="4">
        <v>28</v>
      </c>
      <c r="D7" s="1">
        <f t="shared" si="0"/>
        <v>0</v>
      </c>
      <c r="E7" s="3">
        <v>33600</v>
      </c>
      <c r="F7" s="14">
        <f t="shared" si="1"/>
        <v>33600</v>
      </c>
      <c r="H7" s="24">
        <f t="shared" si="2"/>
        <v>0</v>
      </c>
    </row>
    <row r="8" spans="2:8" ht="14.45" x14ac:dyDescent="0.3">
      <c r="B8" s="1" t="s">
        <v>22</v>
      </c>
      <c r="C8" s="4">
        <v>31</v>
      </c>
      <c r="D8" s="20">
        <f t="shared" si="0"/>
        <v>4</v>
      </c>
      <c r="E8" s="3">
        <v>32400</v>
      </c>
      <c r="F8" s="14">
        <f t="shared" si="1"/>
        <v>37200</v>
      </c>
      <c r="H8" s="24">
        <f t="shared" si="2"/>
        <v>-4800</v>
      </c>
    </row>
    <row r="9" spans="2:8" ht="14.45" x14ac:dyDescent="0.3">
      <c r="B9" s="1" t="s">
        <v>23</v>
      </c>
      <c r="C9" s="4">
        <v>30</v>
      </c>
      <c r="D9" s="20">
        <f t="shared" si="0"/>
        <v>4.5</v>
      </c>
      <c r="E9" s="3">
        <v>30600</v>
      </c>
      <c r="F9" s="14">
        <f t="shared" si="1"/>
        <v>36000</v>
      </c>
      <c r="H9" s="24">
        <f t="shared" si="2"/>
        <v>-5400</v>
      </c>
    </row>
    <row r="10" spans="2:8" ht="14.45" x14ac:dyDescent="0.3">
      <c r="B10" s="1" t="s">
        <v>24</v>
      </c>
      <c r="C10" s="4">
        <v>31</v>
      </c>
      <c r="D10" s="1">
        <f t="shared" si="0"/>
        <v>0</v>
      </c>
      <c r="E10" s="3">
        <v>37200</v>
      </c>
      <c r="F10" s="14">
        <f t="shared" si="1"/>
        <v>37200</v>
      </c>
      <c r="G10" t="s">
        <v>3</v>
      </c>
      <c r="H10" s="24">
        <f t="shared" si="2"/>
        <v>0</v>
      </c>
    </row>
    <row r="11" spans="2:8" ht="14.45" x14ac:dyDescent="0.3">
      <c r="B11" s="6" t="s">
        <v>25</v>
      </c>
      <c r="C11" s="7">
        <v>25</v>
      </c>
      <c r="D11" s="20">
        <f t="shared" si="0"/>
        <v>3</v>
      </c>
      <c r="E11" s="10">
        <v>26400</v>
      </c>
      <c r="F11" s="11">
        <f t="shared" si="1"/>
        <v>30000</v>
      </c>
      <c r="G11" s="26"/>
      <c r="H11" s="27">
        <f t="shared" si="2"/>
        <v>-3600</v>
      </c>
    </row>
    <row r="12" spans="2:8" ht="14.45" x14ac:dyDescent="0.3">
      <c r="B12" s="6" t="s">
        <v>26</v>
      </c>
      <c r="C12" s="7">
        <v>26</v>
      </c>
      <c r="D12" s="20">
        <f t="shared" si="0"/>
        <v>4</v>
      </c>
      <c r="E12" s="10">
        <v>26400</v>
      </c>
      <c r="F12" s="11">
        <f t="shared" si="1"/>
        <v>31200</v>
      </c>
      <c r="G12" s="26"/>
      <c r="H12" s="27">
        <f t="shared" si="2"/>
        <v>-4800</v>
      </c>
    </row>
    <row r="13" spans="2:8" ht="14.45" x14ac:dyDescent="0.3">
      <c r="B13" s="6" t="s">
        <v>27</v>
      </c>
      <c r="C13" s="7">
        <v>24</v>
      </c>
      <c r="D13" s="6">
        <f t="shared" si="0"/>
        <v>0</v>
      </c>
      <c r="E13" s="10">
        <v>28800</v>
      </c>
      <c r="F13" s="11">
        <f t="shared" si="1"/>
        <v>28800</v>
      </c>
      <c r="G13" s="26"/>
      <c r="H13" s="27">
        <f t="shared" si="2"/>
        <v>0</v>
      </c>
    </row>
    <row r="14" spans="2:8" ht="14.45" x14ac:dyDescent="0.3">
      <c r="B14" s="6" t="s">
        <v>28</v>
      </c>
      <c r="C14" s="7">
        <v>22</v>
      </c>
      <c r="D14" s="20">
        <f t="shared" si="0"/>
        <v>1</v>
      </c>
      <c r="E14" s="10">
        <v>25200</v>
      </c>
      <c r="F14" s="11">
        <f t="shared" si="1"/>
        <v>26400</v>
      </c>
      <c r="G14" s="26"/>
      <c r="H14" s="27">
        <f t="shared" si="2"/>
        <v>-1200</v>
      </c>
    </row>
    <row r="15" spans="2:8" ht="14.45" x14ac:dyDescent="0.3">
      <c r="B15" s="6" t="s">
        <v>34</v>
      </c>
      <c r="C15" s="7">
        <v>25</v>
      </c>
      <c r="D15" s="6">
        <f t="shared" si="0"/>
        <v>0</v>
      </c>
      <c r="E15" s="10">
        <v>30000</v>
      </c>
      <c r="F15" s="11">
        <f t="shared" si="1"/>
        <v>30000</v>
      </c>
      <c r="G15" s="26"/>
      <c r="H15" s="27">
        <f t="shared" si="2"/>
        <v>0</v>
      </c>
    </row>
    <row r="16" spans="2:8" ht="14.45" x14ac:dyDescent="0.3">
      <c r="B16" s="1" t="s">
        <v>29</v>
      </c>
      <c r="C16" s="4">
        <v>26</v>
      </c>
      <c r="D16" s="1">
        <f>((F16-E16)/1200)</f>
        <v>0</v>
      </c>
      <c r="E16" s="3">
        <v>31200</v>
      </c>
      <c r="F16" s="14">
        <f>(C16*1200)</f>
        <v>31200</v>
      </c>
      <c r="H16" s="24">
        <f t="shared" si="2"/>
        <v>0</v>
      </c>
    </row>
    <row r="17" spans="2:8" ht="14.45" x14ac:dyDescent="0.3">
      <c r="B17" s="1" t="s">
        <v>30</v>
      </c>
      <c r="C17" s="4">
        <v>18</v>
      </c>
      <c r="D17" s="20">
        <f>((F17-E17)/1200)</f>
        <v>2.5</v>
      </c>
      <c r="E17" s="3">
        <v>18600</v>
      </c>
      <c r="F17" s="14">
        <f>(C17*1200)</f>
        <v>21600</v>
      </c>
      <c r="H17" s="24">
        <f t="shared" si="2"/>
        <v>-3000</v>
      </c>
    </row>
    <row r="18" spans="2:8" ht="14.45" x14ac:dyDescent="0.3">
      <c r="B18" s="1" t="s">
        <v>31</v>
      </c>
      <c r="C18" s="4">
        <v>24</v>
      </c>
      <c r="D18" s="19">
        <f>((F18-E18)/1200)</f>
        <v>6.666666666666667</v>
      </c>
      <c r="E18" s="3">
        <v>20800</v>
      </c>
      <c r="F18" s="14">
        <f>(C18*1200)</f>
        <v>28800</v>
      </c>
      <c r="H18" s="24">
        <f t="shared" si="2"/>
        <v>-8000</v>
      </c>
    </row>
    <row r="19" spans="2:8" thickBot="1" x14ac:dyDescent="0.35">
      <c r="B19" s="17" t="s">
        <v>40</v>
      </c>
      <c r="C19" s="18">
        <v>11</v>
      </c>
      <c r="D19" s="21">
        <f>((F19-E19)/600)</f>
        <v>1.8333333333333333</v>
      </c>
      <c r="E19" s="43">
        <v>5500</v>
      </c>
      <c r="F19" s="42">
        <f>(C19*600)</f>
        <v>6600</v>
      </c>
      <c r="G19" s="28"/>
      <c r="H19" s="41">
        <f t="shared" si="2"/>
        <v>-1100</v>
      </c>
    </row>
    <row r="20" spans="2:8" thickTop="1" x14ac:dyDescent="0.3">
      <c r="E20" s="3">
        <f>SUM(E3:E19)</f>
        <v>502100</v>
      </c>
      <c r="F20" s="14">
        <f>SUM(F3:F19)</f>
        <v>535800</v>
      </c>
      <c r="G20" s="38"/>
      <c r="H20" s="39">
        <f>SUM(H3:H19)</f>
        <v>-33700</v>
      </c>
    </row>
    <row r="39" spans="4:5" x14ac:dyDescent="0.25">
      <c r="D39" s="22"/>
      <c r="E39" t="s">
        <v>41</v>
      </c>
    </row>
    <row r="41" spans="4:5" x14ac:dyDescent="0.25">
      <c r="D41" s="23"/>
      <c r="E41" t="s">
        <v>42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opLeftCell="A5" workbookViewId="0">
      <selection activeCell="F21" sqref="F21"/>
    </sheetView>
  </sheetViews>
  <sheetFormatPr defaultRowHeight="15" x14ac:dyDescent="0.25"/>
  <cols>
    <col min="5" max="6" width="9.7109375" bestFit="1" customWidth="1"/>
    <col min="8" max="8" width="9.7109375" customWidth="1"/>
  </cols>
  <sheetData>
    <row r="1" spans="2:8" x14ac:dyDescent="0.25">
      <c r="B1" s="4" t="s">
        <v>35</v>
      </c>
      <c r="C1" s="1" t="s">
        <v>5</v>
      </c>
      <c r="D1" s="1" t="s">
        <v>5</v>
      </c>
      <c r="E1" s="1" t="s">
        <v>7</v>
      </c>
      <c r="F1" s="1" t="s">
        <v>36</v>
      </c>
    </row>
    <row r="2" spans="2:8" x14ac:dyDescent="0.25">
      <c r="B2" s="4" t="s">
        <v>13</v>
      </c>
      <c r="C2" s="1" t="s">
        <v>6</v>
      </c>
      <c r="D2" s="1" t="s">
        <v>33</v>
      </c>
      <c r="E2" s="1" t="s">
        <v>8</v>
      </c>
      <c r="F2" s="1" t="s">
        <v>8</v>
      </c>
      <c r="H2" s="4" t="s">
        <v>43</v>
      </c>
    </row>
    <row r="3" spans="2:8" ht="14.45" x14ac:dyDescent="0.3">
      <c r="B3" s="6" t="s">
        <v>17</v>
      </c>
      <c r="C3" s="7">
        <v>27</v>
      </c>
      <c r="D3" s="15">
        <f>((F3-E3)/1200)</f>
        <v>0</v>
      </c>
      <c r="E3" s="10">
        <v>32400</v>
      </c>
      <c r="F3" s="11">
        <f>(C3*1200)</f>
        <v>32400</v>
      </c>
      <c r="G3" s="26"/>
      <c r="H3" s="27">
        <f>E3-F3</f>
        <v>0</v>
      </c>
    </row>
    <row r="4" spans="2:8" ht="14.45" x14ac:dyDescent="0.3">
      <c r="B4" s="6" t="s">
        <v>18</v>
      </c>
      <c r="C4" s="7">
        <v>31</v>
      </c>
      <c r="D4" s="19">
        <f t="shared" ref="D4:D14" si="0">((F4-E4)/1200)</f>
        <v>0.83333333333333337</v>
      </c>
      <c r="E4" s="10">
        <v>36200</v>
      </c>
      <c r="F4" s="11">
        <f t="shared" ref="F4:F14" si="1">(C4*1200)</f>
        <v>37200</v>
      </c>
      <c r="G4" s="26"/>
      <c r="H4" s="27">
        <f t="shared" ref="H4:H20" si="2">E4-F4</f>
        <v>-1000</v>
      </c>
    </row>
    <row r="5" spans="2:8" ht="14.45" x14ac:dyDescent="0.3">
      <c r="B5" s="6" t="s">
        <v>19</v>
      </c>
      <c r="C5" s="7">
        <v>25</v>
      </c>
      <c r="D5" s="15">
        <f t="shared" si="0"/>
        <v>0</v>
      </c>
      <c r="E5" s="10">
        <v>30000</v>
      </c>
      <c r="F5" s="11">
        <f t="shared" si="1"/>
        <v>30000</v>
      </c>
      <c r="G5" s="26"/>
      <c r="H5" s="27">
        <f t="shared" si="2"/>
        <v>0</v>
      </c>
    </row>
    <row r="6" spans="2:8" ht="14.45" x14ac:dyDescent="0.3">
      <c r="B6" s="6" t="s">
        <v>20</v>
      </c>
      <c r="C6" s="7">
        <v>28</v>
      </c>
      <c r="D6" s="15">
        <f t="shared" si="0"/>
        <v>0</v>
      </c>
      <c r="E6" s="10">
        <v>33600</v>
      </c>
      <c r="F6" s="11">
        <f t="shared" si="1"/>
        <v>33600</v>
      </c>
      <c r="G6" s="26"/>
      <c r="H6" s="27">
        <f t="shared" si="2"/>
        <v>0</v>
      </c>
    </row>
    <row r="7" spans="2:8" ht="14.45" x14ac:dyDescent="0.3">
      <c r="B7" s="8" t="s">
        <v>21</v>
      </c>
      <c r="C7" s="9">
        <v>33</v>
      </c>
      <c r="D7" s="16">
        <f t="shared" si="0"/>
        <v>0</v>
      </c>
      <c r="E7" s="12">
        <v>39600</v>
      </c>
      <c r="F7" s="13">
        <f t="shared" si="1"/>
        <v>39600</v>
      </c>
      <c r="H7" s="24">
        <f t="shared" si="2"/>
        <v>0</v>
      </c>
    </row>
    <row r="8" spans="2:8" ht="14.45" x14ac:dyDescent="0.3">
      <c r="B8" s="1" t="s">
        <v>22</v>
      </c>
      <c r="C8" s="4">
        <v>33</v>
      </c>
      <c r="D8" s="5">
        <f t="shared" si="0"/>
        <v>0</v>
      </c>
      <c r="E8" s="3">
        <v>39600</v>
      </c>
      <c r="F8" s="14">
        <f t="shared" si="1"/>
        <v>39600</v>
      </c>
      <c r="H8" s="24">
        <f t="shared" si="2"/>
        <v>0</v>
      </c>
    </row>
    <row r="9" spans="2:8" ht="14.45" x14ac:dyDescent="0.3">
      <c r="B9" s="1" t="s">
        <v>23</v>
      </c>
      <c r="C9" s="4">
        <v>33</v>
      </c>
      <c r="D9" s="5">
        <f t="shared" si="0"/>
        <v>0</v>
      </c>
      <c r="E9" s="3">
        <v>39600</v>
      </c>
      <c r="F9" s="14">
        <f t="shared" si="1"/>
        <v>39600</v>
      </c>
      <c r="H9" s="24">
        <f t="shared" si="2"/>
        <v>0</v>
      </c>
    </row>
    <row r="10" spans="2:8" ht="14.45" x14ac:dyDescent="0.3">
      <c r="B10" s="1" t="s">
        <v>24</v>
      </c>
      <c r="C10" s="4">
        <v>34</v>
      </c>
      <c r="D10" s="19">
        <f t="shared" si="0"/>
        <v>1.1666666666666667</v>
      </c>
      <c r="E10" s="3">
        <v>39400</v>
      </c>
      <c r="F10" s="14">
        <f t="shared" si="1"/>
        <v>40800</v>
      </c>
      <c r="H10" s="24">
        <f t="shared" si="2"/>
        <v>-1400</v>
      </c>
    </row>
    <row r="11" spans="2:8" ht="14.45" x14ac:dyDescent="0.3">
      <c r="B11" s="6" t="s">
        <v>25</v>
      </c>
      <c r="C11" s="7">
        <v>27</v>
      </c>
      <c r="D11" s="19">
        <f t="shared" si="0"/>
        <v>0.5</v>
      </c>
      <c r="E11" s="10">
        <v>31800</v>
      </c>
      <c r="F11" s="11">
        <f t="shared" si="1"/>
        <v>32400</v>
      </c>
      <c r="G11" s="26"/>
      <c r="H11" s="27">
        <f t="shared" si="2"/>
        <v>-600</v>
      </c>
    </row>
    <row r="12" spans="2:8" ht="14.45" x14ac:dyDescent="0.3">
      <c r="B12" s="6" t="s">
        <v>26</v>
      </c>
      <c r="C12" s="7">
        <v>31</v>
      </c>
      <c r="D12" s="19">
        <f t="shared" si="0"/>
        <v>7.5</v>
      </c>
      <c r="E12" s="10">
        <v>28200</v>
      </c>
      <c r="F12" s="11">
        <f t="shared" si="1"/>
        <v>37200</v>
      </c>
      <c r="G12" s="26"/>
      <c r="H12" s="27">
        <f t="shared" si="2"/>
        <v>-9000</v>
      </c>
    </row>
    <row r="13" spans="2:8" ht="14.45" x14ac:dyDescent="0.3">
      <c r="B13" s="6" t="s">
        <v>27</v>
      </c>
      <c r="C13" s="7">
        <v>27</v>
      </c>
      <c r="D13" s="19">
        <f t="shared" si="0"/>
        <v>5</v>
      </c>
      <c r="E13" s="10">
        <v>26400</v>
      </c>
      <c r="F13" s="11">
        <f t="shared" si="1"/>
        <v>32400</v>
      </c>
      <c r="G13" s="26"/>
      <c r="H13" s="27">
        <f t="shared" si="2"/>
        <v>-6000</v>
      </c>
    </row>
    <row r="14" spans="2:8" ht="14.45" x14ac:dyDescent="0.3">
      <c r="B14" s="6" t="s">
        <v>28</v>
      </c>
      <c r="C14" s="7">
        <v>29</v>
      </c>
      <c r="D14" s="19">
        <f t="shared" si="0"/>
        <v>0.5</v>
      </c>
      <c r="E14" s="10">
        <v>34200</v>
      </c>
      <c r="F14" s="11">
        <f t="shared" si="1"/>
        <v>34800</v>
      </c>
      <c r="G14" s="26"/>
      <c r="H14" s="27">
        <f t="shared" si="2"/>
        <v>-600</v>
      </c>
    </row>
    <row r="15" spans="2:8" ht="14.45" x14ac:dyDescent="0.3">
      <c r="B15" s="1" t="s">
        <v>29</v>
      </c>
      <c r="C15" s="4">
        <v>25</v>
      </c>
      <c r="D15" s="19">
        <f>((F15-E15)/1200)</f>
        <v>13.5</v>
      </c>
      <c r="E15" s="3">
        <v>13800</v>
      </c>
      <c r="F15" s="14">
        <f>(C15*1200)</f>
        <v>30000</v>
      </c>
      <c r="G15" t="s">
        <v>3</v>
      </c>
      <c r="H15" s="24">
        <f t="shared" si="2"/>
        <v>-16200</v>
      </c>
    </row>
    <row r="16" spans="2:8" ht="14.45" x14ac:dyDescent="0.3">
      <c r="B16" s="1" t="s">
        <v>30</v>
      </c>
      <c r="C16" s="4">
        <v>24</v>
      </c>
      <c r="D16" s="19">
        <f>((F16-E16)/1200)</f>
        <v>11</v>
      </c>
      <c r="E16" s="3">
        <v>15600</v>
      </c>
      <c r="F16" s="14">
        <f>(C16*1200)</f>
        <v>28800</v>
      </c>
      <c r="H16" s="24">
        <f t="shared" si="2"/>
        <v>-13200</v>
      </c>
    </row>
    <row r="17" spans="2:8" ht="14.45" x14ac:dyDescent="0.3">
      <c r="B17" s="1" t="s">
        <v>31</v>
      </c>
      <c r="C17" s="4">
        <v>24</v>
      </c>
      <c r="D17" s="5">
        <f>((F17-E17)/1200)</f>
        <v>0</v>
      </c>
      <c r="E17" s="3">
        <v>28800</v>
      </c>
      <c r="F17" s="14">
        <f>(C17*1200)</f>
        <v>28800</v>
      </c>
      <c r="H17" s="24">
        <f t="shared" si="2"/>
        <v>0</v>
      </c>
    </row>
    <row r="18" spans="2:8" ht="14.45" x14ac:dyDescent="0.3">
      <c r="B18" s="1" t="s">
        <v>32</v>
      </c>
      <c r="C18" s="4">
        <v>20</v>
      </c>
      <c r="D18" s="5">
        <f t="shared" ref="D18:D19" si="3">((F18-E18)/1200)</f>
        <v>0</v>
      </c>
      <c r="E18" s="3">
        <v>24000</v>
      </c>
      <c r="F18" s="14">
        <f t="shared" ref="F18:F19" si="4">(C18*1200)</f>
        <v>24000</v>
      </c>
      <c r="H18" s="24">
        <f t="shared" si="2"/>
        <v>0</v>
      </c>
    </row>
    <row r="19" spans="2:8" ht="14.45" x14ac:dyDescent="0.3">
      <c r="B19" s="1" t="s">
        <v>37</v>
      </c>
      <c r="C19" s="4">
        <v>23</v>
      </c>
      <c r="D19" s="5">
        <f t="shared" si="3"/>
        <v>0</v>
      </c>
      <c r="E19" s="3">
        <v>27600</v>
      </c>
      <c r="F19" s="14">
        <f t="shared" si="4"/>
        <v>27600</v>
      </c>
      <c r="H19" s="24">
        <f t="shared" si="2"/>
        <v>0</v>
      </c>
    </row>
    <row r="20" spans="2:8" thickBot="1" x14ac:dyDescent="0.35">
      <c r="B20" s="17" t="s">
        <v>38</v>
      </c>
      <c r="C20" s="18">
        <v>15</v>
      </c>
      <c r="D20" s="19">
        <f>((F20-E20)/600)</f>
        <v>5</v>
      </c>
      <c r="E20" s="43">
        <v>6000</v>
      </c>
      <c r="F20" s="42">
        <f>(C20*600)</f>
        <v>9000</v>
      </c>
      <c r="G20" s="28"/>
      <c r="H20" s="41">
        <f t="shared" si="2"/>
        <v>-3000</v>
      </c>
    </row>
    <row r="21" spans="2:8" thickTop="1" x14ac:dyDescent="0.3">
      <c r="D21" s="25"/>
      <c r="E21" s="3">
        <f>SUM(E3:E20)</f>
        <v>526800</v>
      </c>
      <c r="F21" s="14">
        <f>SUM(F3:F20)</f>
        <v>577800</v>
      </c>
      <c r="G21" s="38"/>
      <c r="H21" s="39">
        <f>SUM(H4:H20)</f>
        <v>-51000</v>
      </c>
    </row>
    <row r="40" spans="4:5" x14ac:dyDescent="0.25">
      <c r="D40" s="22"/>
      <c r="E40" t="s">
        <v>41</v>
      </c>
    </row>
    <row r="42" spans="4:5" x14ac:dyDescent="0.25">
      <c r="D42" s="23"/>
      <c r="E42" t="s">
        <v>42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A4" workbookViewId="0">
      <selection activeCell="F20" sqref="F20"/>
    </sheetView>
  </sheetViews>
  <sheetFormatPr defaultRowHeight="15" x14ac:dyDescent="0.25"/>
  <cols>
    <col min="5" max="6" width="9.7109375" bestFit="1" customWidth="1"/>
    <col min="8" max="8" width="9.5703125" customWidth="1"/>
  </cols>
  <sheetData>
    <row r="1" spans="2:9" x14ac:dyDescent="0.25">
      <c r="B1" s="4" t="s">
        <v>35</v>
      </c>
      <c r="C1" s="1" t="s">
        <v>5</v>
      </c>
      <c r="D1" s="1" t="s">
        <v>5</v>
      </c>
      <c r="E1" s="1" t="s">
        <v>7</v>
      </c>
      <c r="F1" s="1" t="s">
        <v>36</v>
      </c>
    </row>
    <row r="2" spans="2:9" x14ac:dyDescent="0.25">
      <c r="B2" s="4" t="s">
        <v>14</v>
      </c>
      <c r="C2" s="1" t="s">
        <v>6</v>
      </c>
      <c r="D2" s="1" t="s">
        <v>33</v>
      </c>
      <c r="E2" s="1" t="s">
        <v>8</v>
      </c>
      <c r="F2" s="1" t="s">
        <v>8</v>
      </c>
      <c r="H2" s="4" t="s">
        <v>43</v>
      </c>
    </row>
    <row r="3" spans="2:9" ht="14.45" x14ac:dyDescent="0.3">
      <c r="B3" s="6" t="s">
        <v>17</v>
      </c>
      <c r="C3" s="7">
        <v>28</v>
      </c>
      <c r="D3" s="19">
        <f>((F3-E3)/1200)</f>
        <v>2.5</v>
      </c>
      <c r="E3" s="10">
        <v>30600</v>
      </c>
      <c r="F3" s="11">
        <f>(C3*1200)</f>
        <v>33600</v>
      </c>
      <c r="G3" s="26"/>
      <c r="H3" s="27">
        <f>E3-F3</f>
        <v>-3000</v>
      </c>
    </row>
    <row r="4" spans="2:9" ht="14.45" x14ac:dyDescent="0.3">
      <c r="B4" s="6" t="s">
        <v>18</v>
      </c>
      <c r="C4" s="7">
        <v>24</v>
      </c>
      <c r="D4" s="15">
        <f t="shared" ref="D4:D14" si="0">((F4-E4)/1200)</f>
        <v>0</v>
      </c>
      <c r="E4" s="10">
        <v>28800</v>
      </c>
      <c r="F4" s="11">
        <f t="shared" ref="F4:F14" si="1">(C4*1200)</f>
        <v>28800</v>
      </c>
      <c r="G4" s="26"/>
      <c r="H4" s="27">
        <f t="shared" ref="H4:H19" si="2">E4-F4</f>
        <v>0</v>
      </c>
    </row>
    <row r="5" spans="2:9" ht="14.45" x14ac:dyDescent="0.3">
      <c r="B5" s="6" t="s">
        <v>19</v>
      </c>
      <c r="C5" s="7">
        <v>29</v>
      </c>
      <c r="D5" s="19">
        <f t="shared" si="0"/>
        <v>1</v>
      </c>
      <c r="E5" s="10">
        <v>33600</v>
      </c>
      <c r="F5" s="11">
        <f t="shared" si="1"/>
        <v>34800</v>
      </c>
      <c r="G5" s="26"/>
      <c r="H5" s="27">
        <f t="shared" si="2"/>
        <v>-1200</v>
      </c>
    </row>
    <row r="6" spans="2:9" ht="14.45" x14ac:dyDescent="0.3">
      <c r="B6" s="6" t="s">
        <v>20</v>
      </c>
      <c r="C6" s="7">
        <v>25</v>
      </c>
      <c r="D6" s="15">
        <f t="shared" si="0"/>
        <v>0</v>
      </c>
      <c r="E6" s="10">
        <v>30000</v>
      </c>
      <c r="F6" s="11">
        <f t="shared" si="1"/>
        <v>30000</v>
      </c>
      <c r="G6" s="26"/>
      <c r="H6" s="27">
        <f t="shared" si="2"/>
        <v>0</v>
      </c>
    </row>
    <row r="7" spans="2:9" ht="14.45" x14ac:dyDescent="0.3">
      <c r="B7" s="8" t="s">
        <v>21</v>
      </c>
      <c r="C7" s="9">
        <v>27</v>
      </c>
      <c r="D7" s="16">
        <f t="shared" si="0"/>
        <v>0</v>
      </c>
      <c r="E7" s="12">
        <v>32400</v>
      </c>
      <c r="F7" s="13">
        <f t="shared" si="1"/>
        <v>32400</v>
      </c>
      <c r="H7" s="24">
        <f t="shared" si="2"/>
        <v>0</v>
      </c>
    </row>
    <row r="8" spans="2:9" ht="14.45" x14ac:dyDescent="0.3">
      <c r="B8" s="1" t="s">
        <v>22</v>
      </c>
      <c r="C8" s="4">
        <v>32</v>
      </c>
      <c r="D8" s="19">
        <f t="shared" si="0"/>
        <v>3</v>
      </c>
      <c r="E8" s="3">
        <v>34800</v>
      </c>
      <c r="F8" s="14">
        <f t="shared" si="1"/>
        <v>38400</v>
      </c>
      <c r="H8" s="24">
        <f t="shared" si="2"/>
        <v>-3600</v>
      </c>
    </row>
    <row r="9" spans="2:9" ht="14.45" x14ac:dyDescent="0.3">
      <c r="B9" s="1" t="s">
        <v>23</v>
      </c>
      <c r="C9" s="4">
        <v>24</v>
      </c>
      <c r="D9" s="19">
        <f t="shared" si="0"/>
        <v>0.5</v>
      </c>
      <c r="E9" s="3">
        <v>28200</v>
      </c>
      <c r="F9" s="14">
        <f t="shared" si="1"/>
        <v>28800</v>
      </c>
      <c r="H9" s="24">
        <f t="shared" si="2"/>
        <v>-600</v>
      </c>
    </row>
    <row r="10" spans="2:9" ht="14.45" x14ac:dyDescent="0.3">
      <c r="B10" s="1" t="s">
        <v>24</v>
      </c>
      <c r="C10" s="4">
        <v>28</v>
      </c>
      <c r="D10" s="19">
        <f t="shared" si="0"/>
        <v>2</v>
      </c>
      <c r="E10" s="3">
        <v>31200</v>
      </c>
      <c r="F10" s="14">
        <f t="shared" si="1"/>
        <v>33600</v>
      </c>
      <c r="H10" s="24">
        <f t="shared" si="2"/>
        <v>-2400</v>
      </c>
    </row>
    <row r="11" spans="2:9" ht="14.45" x14ac:dyDescent="0.3">
      <c r="B11" s="6" t="s">
        <v>25</v>
      </c>
      <c r="C11" s="7">
        <v>32</v>
      </c>
      <c r="D11" s="19">
        <f t="shared" si="0"/>
        <v>0.5</v>
      </c>
      <c r="E11" s="10">
        <v>37800</v>
      </c>
      <c r="F11" s="11">
        <f t="shared" si="1"/>
        <v>38400</v>
      </c>
      <c r="G11" s="26"/>
      <c r="H11" s="27">
        <f t="shared" si="2"/>
        <v>-600</v>
      </c>
    </row>
    <row r="12" spans="2:9" ht="14.45" x14ac:dyDescent="0.3">
      <c r="B12" s="6" t="s">
        <v>26</v>
      </c>
      <c r="C12" s="7">
        <v>33</v>
      </c>
      <c r="D12" s="19">
        <f t="shared" si="0"/>
        <v>3</v>
      </c>
      <c r="E12" s="10">
        <v>36000</v>
      </c>
      <c r="F12" s="11">
        <f t="shared" si="1"/>
        <v>39600</v>
      </c>
      <c r="G12" s="26"/>
      <c r="H12" s="27">
        <f t="shared" si="2"/>
        <v>-3600</v>
      </c>
    </row>
    <row r="13" spans="2:9" ht="14.45" x14ac:dyDescent="0.3">
      <c r="B13" s="6" t="s">
        <v>27</v>
      </c>
      <c r="C13" s="7">
        <v>31</v>
      </c>
      <c r="D13" s="19">
        <f t="shared" si="0"/>
        <v>0.5</v>
      </c>
      <c r="E13" s="10">
        <v>36600</v>
      </c>
      <c r="F13" s="11">
        <f t="shared" si="1"/>
        <v>37200</v>
      </c>
      <c r="G13" s="26"/>
      <c r="H13" s="27">
        <f t="shared" si="2"/>
        <v>-600</v>
      </c>
    </row>
    <row r="14" spans="2:9" ht="14.45" x14ac:dyDescent="0.3">
      <c r="B14" s="6" t="s">
        <v>28</v>
      </c>
      <c r="C14" s="7">
        <v>29</v>
      </c>
      <c r="D14" s="19">
        <f t="shared" si="0"/>
        <v>14</v>
      </c>
      <c r="E14" s="10">
        <v>18000</v>
      </c>
      <c r="F14" s="11">
        <f t="shared" si="1"/>
        <v>34800</v>
      </c>
      <c r="G14" s="26"/>
      <c r="H14" s="27">
        <f t="shared" si="2"/>
        <v>-16800</v>
      </c>
    </row>
    <row r="15" spans="2:9" ht="14.45" x14ac:dyDescent="0.3">
      <c r="B15" s="1" t="s">
        <v>29</v>
      </c>
      <c r="C15" s="4">
        <v>27</v>
      </c>
      <c r="D15" s="19">
        <f>((F15-E15)/1200)</f>
        <v>3</v>
      </c>
      <c r="E15" s="3">
        <v>28800</v>
      </c>
      <c r="F15" s="14">
        <f>(C15*1200)</f>
        <v>32400</v>
      </c>
      <c r="H15" s="24">
        <f t="shared" si="2"/>
        <v>-3600</v>
      </c>
    </row>
    <row r="16" spans="2:9" ht="14.45" x14ac:dyDescent="0.3">
      <c r="B16" s="1" t="s">
        <v>30</v>
      </c>
      <c r="C16" s="4">
        <v>30</v>
      </c>
      <c r="D16" s="19">
        <f>((F16-E16)/1200)</f>
        <v>13.5</v>
      </c>
      <c r="E16" s="3">
        <v>19800</v>
      </c>
      <c r="F16" s="14">
        <f>(C16*1200)</f>
        <v>36000</v>
      </c>
      <c r="H16" s="24">
        <f t="shared" si="2"/>
        <v>-16200</v>
      </c>
      <c r="I16" t="s">
        <v>3</v>
      </c>
    </row>
    <row r="17" spans="2:8" ht="14.45" x14ac:dyDescent="0.3">
      <c r="B17" s="1" t="s">
        <v>31</v>
      </c>
      <c r="C17" s="4">
        <v>26</v>
      </c>
      <c r="D17" s="19">
        <f>((F17-E17)/1200)</f>
        <v>7.5</v>
      </c>
      <c r="E17" s="3">
        <v>22200</v>
      </c>
      <c r="F17" s="14">
        <f>(C17*1200)</f>
        <v>31200</v>
      </c>
      <c r="H17" s="24">
        <f t="shared" si="2"/>
        <v>-9000</v>
      </c>
    </row>
    <row r="18" spans="2:8" ht="14.45" x14ac:dyDescent="0.3">
      <c r="B18" s="1" t="s">
        <v>32</v>
      </c>
      <c r="C18" s="4">
        <v>29</v>
      </c>
      <c r="D18" s="5">
        <f t="shared" ref="D18" si="3">((F18-E18)/1200)</f>
        <v>0</v>
      </c>
      <c r="E18" s="3">
        <v>34800</v>
      </c>
      <c r="F18" s="14">
        <f t="shared" ref="F18" si="4">(C18*1200)</f>
        <v>34800</v>
      </c>
      <c r="H18" s="24">
        <f t="shared" si="2"/>
        <v>0</v>
      </c>
    </row>
    <row r="19" spans="2:8" thickBot="1" x14ac:dyDescent="0.35">
      <c r="B19" s="17" t="s">
        <v>39</v>
      </c>
      <c r="C19" s="18">
        <v>12</v>
      </c>
      <c r="D19" s="19">
        <f>((F19-E19)/600)</f>
        <v>2</v>
      </c>
      <c r="E19" s="43">
        <v>6000</v>
      </c>
      <c r="F19" s="42">
        <f>(C19*600)</f>
        <v>7200</v>
      </c>
      <c r="G19" s="28"/>
      <c r="H19" s="41">
        <f t="shared" si="2"/>
        <v>-1200</v>
      </c>
    </row>
    <row r="20" spans="2:8" thickTop="1" x14ac:dyDescent="0.3">
      <c r="D20" s="25"/>
      <c r="E20" s="3">
        <f>SUM(E3:E19)</f>
        <v>489600</v>
      </c>
      <c r="F20" s="14">
        <f>SUM(F3:F19)</f>
        <v>552000</v>
      </c>
      <c r="G20" s="38"/>
      <c r="H20" s="39">
        <f>SUM(H3:H19)</f>
        <v>-62400</v>
      </c>
    </row>
    <row r="21" spans="2:8" x14ac:dyDescent="0.25">
      <c r="E21" s="29"/>
      <c r="H21" s="14"/>
    </row>
    <row r="39" spans="4:5" x14ac:dyDescent="0.25">
      <c r="D39" s="22"/>
      <c r="E39" t="s">
        <v>41</v>
      </c>
    </row>
    <row r="41" spans="4:5" x14ac:dyDescent="0.25">
      <c r="D41" s="23"/>
      <c r="E41" t="s">
        <v>42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opLeftCell="A8" workbookViewId="0">
      <selection activeCell="F18" sqref="F18"/>
    </sheetView>
  </sheetViews>
  <sheetFormatPr defaultRowHeight="15" x14ac:dyDescent="0.25"/>
  <cols>
    <col min="5" max="6" width="9.7109375" bestFit="1" customWidth="1"/>
    <col min="8" max="8" width="9.5703125" customWidth="1"/>
  </cols>
  <sheetData>
    <row r="1" spans="2:8" x14ac:dyDescent="0.25">
      <c r="B1" s="4" t="s">
        <v>35</v>
      </c>
      <c r="C1" s="1" t="s">
        <v>5</v>
      </c>
      <c r="D1" s="1" t="s">
        <v>5</v>
      </c>
      <c r="E1" s="1" t="s">
        <v>7</v>
      </c>
      <c r="F1" s="1" t="s">
        <v>36</v>
      </c>
    </row>
    <row r="2" spans="2:8" x14ac:dyDescent="0.25">
      <c r="B2" s="4" t="s">
        <v>15</v>
      </c>
      <c r="C2" s="1" t="s">
        <v>6</v>
      </c>
      <c r="D2" s="1" t="s">
        <v>33</v>
      </c>
      <c r="E2" s="1" t="s">
        <v>8</v>
      </c>
      <c r="F2" s="1" t="s">
        <v>8</v>
      </c>
      <c r="H2" s="4" t="s">
        <v>43</v>
      </c>
    </row>
    <row r="3" spans="2:8" ht="14.45" x14ac:dyDescent="0.3">
      <c r="B3" s="6" t="s">
        <v>17</v>
      </c>
      <c r="C3" s="7">
        <v>33</v>
      </c>
      <c r="D3" s="19">
        <f>((F3-E3)/1200)</f>
        <v>1.5</v>
      </c>
      <c r="E3" s="10">
        <v>37800</v>
      </c>
      <c r="F3" s="11">
        <f>(C3*1200)</f>
        <v>39600</v>
      </c>
      <c r="G3" s="26"/>
      <c r="H3" s="27">
        <f>E3-F3</f>
        <v>-1800</v>
      </c>
    </row>
    <row r="4" spans="2:8" ht="14.45" x14ac:dyDescent="0.3">
      <c r="B4" s="6" t="s">
        <v>18</v>
      </c>
      <c r="C4" s="7">
        <v>33</v>
      </c>
      <c r="D4" s="19">
        <f t="shared" ref="D4:D5" si="0">((F4-E4)/1200)</f>
        <v>1</v>
      </c>
      <c r="E4" s="10">
        <v>38400</v>
      </c>
      <c r="F4" s="11">
        <f t="shared" ref="F4:F5" si="1">(C4*1200)</f>
        <v>39600</v>
      </c>
      <c r="G4" s="26"/>
      <c r="H4" s="27">
        <f t="shared" ref="H4:H17" si="2">E4-F4</f>
        <v>-1200</v>
      </c>
    </row>
    <row r="5" spans="2:8" ht="14.45" x14ac:dyDescent="0.3">
      <c r="B5" s="6" t="s">
        <v>19</v>
      </c>
      <c r="C5" s="7">
        <v>34</v>
      </c>
      <c r="D5" s="19">
        <f t="shared" si="0"/>
        <v>5.5</v>
      </c>
      <c r="E5" s="10">
        <v>34200</v>
      </c>
      <c r="F5" s="11">
        <f t="shared" si="1"/>
        <v>40800</v>
      </c>
      <c r="G5" s="26"/>
      <c r="H5" s="27">
        <f t="shared" si="2"/>
        <v>-6600</v>
      </c>
    </row>
    <row r="6" spans="2:8" ht="14.45" x14ac:dyDescent="0.3">
      <c r="B6" s="8" t="s">
        <v>21</v>
      </c>
      <c r="C6" s="9">
        <v>25</v>
      </c>
      <c r="D6" s="19">
        <f t="shared" ref="D6:D16" si="3">((F6-E6)/1200)</f>
        <v>0.5</v>
      </c>
      <c r="E6" s="12">
        <v>29400</v>
      </c>
      <c r="F6" s="13">
        <f t="shared" ref="F6:F17" si="4">(C6*1200)</f>
        <v>30000</v>
      </c>
      <c r="H6" s="24">
        <f t="shared" si="2"/>
        <v>-600</v>
      </c>
    </row>
    <row r="7" spans="2:8" ht="14.45" x14ac:dyDescent="0.3">
      <c r="B7" s="1" t="s">
        <v>22</v>
      </c>
      <c r="C7" s="4">
        <v>25</v>
      </c>
      <c r="D7" s="5">
        <f t="shared" si="3"/>
        <v>0</v>
      </c>
      <c r="E7" s="3">
        <v>30000</v>
      </c>
      <c r="F7" s="14">
        <f t="shared" si="4"/>
        <v>30000</v>
      </c>
      <c r="H7" s="24">
        <f t="shared" si="2"/>
        <v>0</v>
      </c>
    </row>
    <row r="8" spans="2:8" ht="14.45" x14ac:dyDescent="0.3">
      <c r="B8" s="1" t="s">
        <v>23</v>
      </c>
      <c r="C8" s="4">
        <v>30</v>
      </c>
      <c r="D8" s="19">
        <f t="shared" si="3"/>
        <v>0.5</v>
      </c>
      <c r="E8" s="3">
        <v>35400</v>
      </c>
      <c r="F8" s="14">
        <f t="shared" si="4"/>
        <v>36000</v>
      </c>
      <c r="H8" s="24">
        <f t="shared" si="2"/>
        <v>-600</v>
      </c>
    </row>
    <row r="9" spans="2:8" ht="14.45" x14ac:dyDescent="0.3">
      <c r="B9" s="1" t="s">
        <v>24</v>
      </c>
      <c r="C9" s="4">
        <v>24</v>
      </c>
      <c r="D9" s="5">
        <f t="shared" si="3"/>
        <v>0</v>
      </c>
      <c r="E9" s="3">
        <v>28800</v>
      </c>
      <c r="F9" s="14">
        <f t="shared" si="4"/>
        <v>28800</v>
      </c>
      <c r="H9" s="24">
        <f t="shared" si="2"/>
        <v>0</v>
      </c>
    </row>
    <row r="10" spans="2:8" ht="14.45" x14ac:dyDescent="0.3">
      <c r="B10" s="6" t="s">
        <v>25</v>
      </c>
      <c r="C10" s="7">
        <v>24</v>
      </c>
      <c r="D10" s="15">
        <f t="shared" si="3"/>
        <v>0</v>
      </c>
      <c r="E10" s="10">
        <v>28800</v>
      </c>
      <c r="F10" s="11">
        <f t="shared" si="4"/>
        <v>28800</v>
      </c>
      <c r="G10" s="26"/>
      <c r="H10" s="27">
        <f t="shared" si="2"/>
        <v>0</v>
      </c>
    </row>
    <row r="11" spans="2:8" ht="14.45" x14ac:dyDescent="0.3">
      <c r="B11" s="6" t="s">
        <v>26</v>
      </c>
      <c r="C11" s="7">
        <v>32</v>
      </c>
      <c r="D11" s="19">
        <f t="shared" si="3"/>
        <v>2</v>
      </c>
      <c r="E11" s="10">
        <v>36000</v>
      </c>
      <c r="F11" s="11">
        <f t="shared" si="4"/>
        <v>38400</v>
      </c>
      <c r="G11" s="26"/>
      <c r="H11" s="27">
        <f t="shared" si="2"/>
        <v>-2400</v>
      </c>
    </row>
    <row r="12" spans="2:8" ht="14.45" x14ac:dyDescent="0.3">
      <c r="B12" s="6" t="s">
        <v>27</v>
      </c>
      <c r="C12" s="7">
        <v>20</v>
      </c>
      <c r="D12" s="19">
        <f t="shared" si="3"/>
        <v>0.5</v>
      </c>
      <c r="E12" s="10">
        <v>23400</v>
      </c>
      <c r="F12" s="11">
        <f t="shared" si="4"/>
        <v>24000</v>
      </c>
      <c r="G12" s="26"/>
      <c r="H12" s="27">
        <f t="shared" si="2"/>
        <v>-600</v>
      </c>
    </row>
    <row r="13" spans="2:8" ht="14.45" x14ac:dyDescent="0.3">
      <c r="B13" s="6" t="s">
        <v>28</v>
      </c>
      <c r="C13" s="7">
        <v>25</v>
      </c>
      <c r="D13" s="15">
        <f t="shared" si="3"/>
        <v>0</v>
      </c>
      <c r="E13" s="10">
        <v>30000</v>
      </c>
      <c r="F13" s="11">
        <f t="shared" si="4"/>
        <v>30000</v>
      </c>
      <c r="G13" s="26"/>
      <c r="H13" s="27">
        <f t="shared" si="2"/>
        <v>0</v>
      </c>
    </row>
    <row r="14" spans="2:8" ht="14.45" x14ac:dyDescent="0.3">
      <c r="B14" s="1" t="s">
        <v>29</v>
      </c>
      <c r="C14" s="4">
        <v>33</v>
      </c>
      <c r="D14" s="19">
        <f t="shared" si="3"/>
        <v>1</v>
      </c>
      <c r="E14" s="3">
        <v>38400</v>
      </c>
      <c r="F14" s="14">
        <f t="shared" si="4"/>
        <v>39600</v>
      </c>
      <c r="H14" s="24">
        <f t="shared" si="2"/>
        <v>-1200</v>
      </c>
    </row>
    <row r="15" spans="2:8" ht="14.45" x14ac:dyDescent="0.3">
      <c r="B15" s="1" t="s">
        <v>30</v>
      </c>
      <c r="C15" s="4">
        <v>33</v>
      </c>
      <c r="D15" s="19">
        <f t="shared" si="3"/>
        <v>1</v>
      </c>
      <c r="E15" s="3">
        <v>38400</v>
      </c>
      <c r="F15" s="14">
        <f t="shared" si="4"/>
        <v>39600</v>
      </c>
      <c r="H15" s="24">
        <f t="shared" si="2"/>
        <v>-1200</v>
      </c>
    </row>
    <row r="16" spans="2:8" ht="14.45" x14ac:dyDescent="0.3">
      <c r="B16" s="1" t="s">
        <v>31</v>
      </c>
      <c r="C16" s="4">
        <v>29</v>
      </c>
      <c r="D16" s="19">
        <f t="shared" si="3"/>
        <v>6</v>
      </c>
      <c r="E16" s="3">
        <v>27600</v>
      </c>
      <c r="F16" s="14">
        <f t="shared" si="4"/>
        <v>34800</v>
      </c>
      <c r="H16" s="24">
        <f t="shared" si="2"/>
        <v>-7200</v>
      </c>
    </row>
    <row r="17" spans="2:8" thickBot="1" x14ac:dyDescent="0.35">
      <c r="B17" s="1" t="s">
        <v>32</v>
      </c>
      <c r="C17" s="4">
        <v>28</v>
      </c>
      <c r="D17" s="19">
        <f t="shared" ref="D17" si="5">((F17-E17)/1200)</f>
        <v>19.5</v>
      </c>
      <c r="E17" s="31">
        <v>10200</v>
      </c>
      <c r="F17" s="32">
        <f t="shared" si="4"/>
        <v>33600</v>
      </c>
      <c r="H17" s="40">
        <f t="shared" si="2"/>
        <v>-23400</v>
      </c>
    </row>
    <row r="18" spans="2:8" thickTop="1" x14ac:dyDescent="0.3">
      <c r="D18" s="25"/>
      <c r="E18" s="3">
        <f>SUM(E3:E17)</f>
        <v>466800</v>
      </c>
      <c r="F18" s="14">
        <f>SUM(F3:F17)</f>
        <v>513600</v>
      </c>
      <c r="G18" s="38"/>
      <c r="H18" s="39">
        <f>SUM(H1:H17)</f>
        <v>-46800</v>
      </c>
    </row>
    <row r="19" spans="2:8" ht="14.45" x14ac:dyDescent="0.3">
      <c r="B19" s="8"/>
      <c r="C19" s="9"/>
      <c r="D19" s="16"/>
      <c r="E19" s="12"/>
      <c r="F19" s="13"/>
    </row>
    <row r="37" spans="4:5" x14ac:dyDescent="0.25">
      <c r="D37" s="22"/>
      <c r="E37" t="s">
        <v>41</v>
      </c>
    </row>
    <row r="39" spans="4:5" x14ac:dyDescent="0.25">
      <c r="D39" s="23"/>
      <c r="E39" t="s">
        <v>42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13" workbookViewId="0">
      <selection activeCell="F18" sqref="F18"/>
    </sheetView>
  </sheetViews>
  <sheetFormatPr defaultRowHeight="15" x14ac:dyDescent="0.25"/>
  <cols>
    <col min="5" max="6" width="9.7109375" bestFit="1" customWidth="1"/>
    <col min="8" max="8" width="9.42578125" customWidth="1"/>
  </cols>
  <sheetData>
    <row r="1" spans="2:8" x14ac:dyDescent="0.25">
      <c r="B1" s="4" t="s">
        <v>35</v>
      </c>
      <c r="C1" s="1" t="s">
        <v>5</v>
      </c>
      <c r="D1" s="1" t="s">
        <v>5</v>
      </c>
      <c r="E1" s="1" t="s">
        <v>7</v>
      </c>
      <c r="F1" s="1" t="s">
        <v>36</v>
      </c>
    </row>
    <row r="2" spans="2:8" x14ac:dyDescent="0.25">
      <c r="B2" s="4" t="s">
        <v>16</v>
      </c>
      <c r="C2" s="1" t="s">
        <v>6</v>
      </c>
      <c r="D2" s="1" t="s">
        <v>33</v>
      </c>
      <c r="E2" s="1" t="s">
        <v>8</v>
      </c>
      <c r="F2" s="1" t="s">
        <v>8</v>
      </c>
      <c r="H2" s="4" t="s">
        <v>43</v>
      </c>
    </row>
    <row r="3" spans="2:8" ht="14.45" x14ac:dyDescent="0.3">
      <c r="B3" s="6" t="s">
        <v>17</v>
      </c>
      <c r="C3" s="7">
        <v>33</v>
      </c>
      <c r="D3" s="15">
        <f>((F3-E3)/1200)</f>
        <v>0</v>
      </c>
      <c r="E3" s="10">
        <v>39600</v>
      </c>
      <c r="F3" s="11">
        <f>(C3*1200)</f>
        <v>39600</v>
      </c>
      <c r="G3" s="26"/>
      <c r="H3" s="27">
        <f>F3-E3</f>
        <v>0</v>
      </c>
    </row>
    <row r="4" spans="2:8" ht="14.45" x14ac:dyDescent="0.3">
      <c r="B4" s="6" t="s">
        <v>18</v>
      </c>
      <c r="C4" s="7">
        <v>28</v>
      </c>
      <c r="D4" s="19">
        <f t="shared" ref="D4:D9" si="0">((F4-E4)/1200)</f>
        <v>0.5</v>
      </c>
      <c r="E4" s="10">
        <v>33000</v>
      </c>
      <c r="F4" s="11">
        <f t="shared" ref="F4:F9" si="1">(C4*1200)</f>
        <v>33600</v>
      </c>
      <c r="G4" s="26"/>
      <c r="H4" s="27">
        <f t="shared" ref="H4:H17" si="2">E4-F4</f>
        <v>-600</v>
      </c>
    </row>
    <row r="5" spans="2:8" ht="14.45" x14ac:dyDescent="0.3">
      <c r="B5" s="6" t="s">
        <v>19</v>
      </c>
      <c r="C5" s="7">
        <v>33</v>
      </c>
      <c r="D5" s="19">
        <f t="shared" si="0"/>
        <v>2</v>
      </c>
      <c r="E5" s="10">
        <v>37200</v>
      </c>
      <c r="F5" s="11">
        <f t="shared" si="1"/>
        <v>39600</v>
      </c>
      <c r="G5" s="26"/>
      <c r="H5" s="27">
        <f t="shared" si="2"/>
        <v>-2400</v>
      </c>
    </row>
    <row r="6" spans="2:8" ht="14.45" x14ac:dyDescent="0.3">
      <c r="B6" s="6" t="s">
        <v>20</v>
      </c>
      <c r="C6" s="7">
        <v>32</v>
      </c>
      <c r="D6" s="19">
        <f t="shared" si="0"/>
        <v>5.5</v>
      </c>
      <c r="E6" s="10">
        <v>31800</v>
      </c>
      <c r="F6" s="11">
        <f t="shared" si="1"/>
        <v>38400</v>
      </c>
      <c r="G6" s="26"/>
      <c r="H6" s="27">
        <f t="shared" si="2"/>
        <v>-6600</v>
      </c>
    </row>
    <row r="7" spans="2:8" ht="14.45" x14ac:dyDescent="0.3">
      <c r="B7" s="8" t="s">
        <v>21</v>
      </c>
      <c r="C7" s="9">
        <v>31</v>
      </c>
      <c r="D7" s="19">
        <f t="shared" si="0"/>
        <v>5.5</v>
      </c>
      <c r="E7" s="12">
        <v>30600</v>
      </c>
      <c r="F7" s="13">
        <f t="shared" si="1"/>
        <v>37200</v>
      </c>
      <c r="H7" s="24">
        <f t="shared" si="2"/>
        <v>-6600</v>
      </c>
    </row>
    <row r="8" spans="2:8" ht="14.45" x14ac:dyDescent="0.3">
      <c r="B8" s="1" t="s">
        <v>22</v>
      </c>
      <c r="C8" s="4">
        <v>33</v>
      </c>
      <c r="D8" s="19">
        <f t="shared" si="0"/>
        <v>0.5</v>
      </c>
      <c r="E8" s="3">
        <v>39000</v>
      </c>
      <c r="F8" s="14">
        <f t="shared" si="1"/>
        <v>39600</v>
      </c>
      <c r="H8" s="24">
        <f t="shared" si="2"/>
        <v>-600</v>
      </c>
    </row>
    <row r="9" spans="2:8" ht="14.45" x14ac:dyDescent="0.3">
      <c r="B9" s="1" t="s">
        <v>23</v>
      </c>
      <c r="C9" s="4">
        <v>31</v>
      </c>
      <c r="D9" s="19">
        <f t="shared" si="0"/>
        <v>13.5</v>
      </c>
      <c r="E9" s="3">
        <v>21000</v>
      </c>
      <c r="F9" s="14">
        <f t="shared" si="1"/>
        <v>37200</v>
      </c>
      <c r="H9" s="24">
        <f t="shared" si="2"/>
        <v>-16200</v>
      </c>
    </row>
    <row r="10" spans="2:8" ht="14.45" x14ac:dyDescent="0.3">
      <c r="B10" s="6" t="s">
        <v>25</v>
      </c>
      <c r="C10" s="7">
        <v>25</v>
      </c>
      <c r="D10" s="15">
        <f t="shared" ref="D10:D16" si="3">((F10-E10)/1200)</f>
        <v>0</v>
      </c>
      <c r="E10" s="10">
        <v>30000</v>
      </c>
      <c r="F10" s="11">
        <f t="shared" ref="F10:F17" si="4">(C10*1200)</f>
        <v>30000</v>
      </c>
      <c r="G10" s="26"/>
      <c r="H10" s="27">
        <f t="shared" si="2"/>
        <v>0</v>
      </c>
    </row>
    <row r="11" spans="2:8" ht="14.45" x14ac:dyDescent="0.3">
      <c r="B11" s="6" t="s">
        <v>26</v>
      </c>
      <c r="C11" s="7">
        <v>24</v>
      </c>
      <c r="D11" s="19">
        <f t="shared" si="3"/>
        <v>2</v>
      </c>
      <c r="E11" s="10">
        <v>26400</v>
      </c>
      <c r="F11" s="11">
        <f t="shared" si="4"/>
        <v>28800</v>
      </c>
      <c r="G11" s="26"/>
      <c r="H11" s="27">
        <f t="shared" si="2"/>
        <v>-2400</v>
      </c>
    </row>
    <row r="12" spans="2:8" ht="14.45" x14ac:dyDescent="0.3">
      <c r="B12" s="6" t="s">
        <v>27</v>
      </c>
      <c r="C12" s="7">
        <v>29</v>
      </c>
      <c r="D12" s="19">
        <f t="shared" si="3"/>
        <v>1</v>
      </c>
      <c r="E12" s="10">
        <v>33600</v>
      </c>
      <c r="F12" s="11">
        <f t="shared" si="4"/>
        <v>34800</v>
      </c>
      <c r="G12" s="26"/>
      <c r="H12" s="27">
        <f t="shared" si="2"/>
        <v>-1200</v>
      </c>
    </row>
    <row r="13" spans="2:8" ht="14.45" x14ac:dyDescent="0.3">
      <c r="B13" s="6" t="s">
        <v>28</v>
      </c>
      <c r="C13" s="7">
        <v>26</v>
      </c>
      <c r="D13" s="19">
        <f t="shared" si="3"/>
        <v>0.83333333333333337</v>
      </c>
      <c r="E13" s="10">
        <v>30200</v>
      </c>
      <c r="F13" s="11">
        <f t="shared" si="4"/>
        <v>31200</v>
      </c>
      <c r="G13" s="26"/>
      <c r="H13" s="27">
        <f t="shared" si="2"/>
        <v>-1000</v>
      </c>
    </row>
    <row r="14" spans="2:8" ht="14.45" x14ac:dyDescent="0.3">
      <c r="B14" s="1" t="s">
        <v>29</v>
      </c>
      <c r="C14" s="4">
        <v>26</v>
      </c>
      <c r="D14" s="5">
        <f t="shared" si="3"/>
        <v>0</v>
      </c>
      <c r="E14" s="3">
        <v>31200</v>
      </c>
      <c r="F14" s="14">
        <f t="shared" si="4"/>
        <v>31200</v>
      </c>
      <c r="H14" s="24">
        <f t="shared" si="2"/>
        <v>0</v>
      </c>
    </row>
    <row r="15" spans="2:8" ht="14.45" x14ac:dyDescent="0.3">
      <c r="B15" s="1" t="s">
        <v>30</v>
      </c>
      <c r="C15" s="4">
        <v>29</v>
      </c>
      <c r="D15" s="19">
        <f t="shared" si="3"/>
        <v>1</v>
      </c>
      <c r="E15" s="3">
        <v>33600</v>
      </c>
      <c r="F15" s="14">
        <f t="shared" si="4"/>
        <v>34800</v>
      </c>
      <c r="H15" s="24">
        <f t="shared" si="2"/>
        <v>-1200</v>
      </c>
    </row>
    <row r="16" spans="2:8" ht="14.45" x14ac:dyDescent="0.3">
      <c r="B16" s="1" t="s">
        <v>31</v>
      </c>
      <c r="C16" s="4">
        <v>20</v>
      </c>
      <c r="D16" s="19">
        <f t="shared" si="3"/>
        <v>0.5</v>
      </c>
      <c r="E16" s="3">
        <v>23400</v>
      </c>
      <c r="F16" s="14">
        <f t="shared" si="4"/>
        <v>24000</v>
      </c>
      <c r="H16" s="24">
        <f t="shared" si="2"/>
        <v>-600</v>
      </c>
    </row>
    <row r="17" spans="2:8" thickBot="1" x14ac:dyDescent="0.35">
      <c r="B17" s="1" t="s">
        <v>32</v>
      </c>
      <c r="C17" s="4">
        <v>24</v>
      </c>
      <c r="D17" s="19">
        <f t="shared" ref="D17" si="5">((F17-E17)/1200)</f>
        <v>0.5</v>
      </c>
      <c r="E17" s="31">
        <v>28200</v>
      </c>
      <c r="F17" s="32">
        <f t="shared" si="4"/>
        <v>28800</v>
      </c>
      <c r="H17" s="40">
        <f t="shared" si="2"/>
        <v>-600</v>
      </c>
    </row>
    <row r="18" spans="2:8" thickTop="1" x14ac:dyDescent="0.3">
      <c r="D18" s="25"/>
      <c r="E18" s="3">
        <f>SUM(E3:E17)</f>
        <v>468800</v>
      </c>
      <c r="F18" s="14">
        <f>SUM(F3:F17)</f>
        <v>508800</v>
      </c>
      <c r="G18" s="38"/>
      <c r="H18" s="39">
        <f>SUM(H1:H17)</f>
        <v>-40000</v>
      </c>
    </row>
    <row r="19" spans="2:8" ht="14.45" x14ac:dyDescent="0.3">
      <c r="B19" s="8"/>
      <c r="C19" s="9"/>
      <c r="D19" s="16"/>
      <c r="E19" s="12"/>
      <c r="F19" s="13"/>
    </row>
    <row r="38" spans="4:5" x14ac:dyDescent="0.25">
      <c r="D38" s="22"/>
      <c r="E38" t="s">
        <v>41</v>
      </c>
    </row>
    <row r="40" spans="4:5" x14ac:dyDescent="0.25">
      <c r="D40" s="23"/>
      <c r="E40" t="s">
        <v>42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13" zoomScale="80" zoomScaleNormal="80" workbookViewId="0">
      <selection activeCell="A21" sqref="A21"/>
    </sheetView>
  </sheetViews>
  <sheetFormatPr defaultRowHeight="15" x14ac:dyDescent="0.25"/>
  <cols>
    <col min="1" max="1" width="7" customWidth="1"/>
    <col min="2" max="2" width="0.140625" hidden="1" customWidth="1"/>
    <col min="3" max="3" width="19.28515625" customWidth="1"/>
    <col min="5" max="5" width="17.85546875" customWidth="1"/>
  </cols>
  <sheetData>
    <row r="1" spans="3:6" ht="14.45" x14ac:dyDescent="0.3">
      <c r="C1" s="33"/>
    </row>
    <row r="2" spans="3:6" ht="18.75" x14ac:dyDescent="0.3">
      <c r="C2" s="33"/>
      <c r="D2" s="74" t="s">
        <v>46</v>
      </c>
      <c r="E2" s="74"/>
      <c r="F2" s="74"/>
    </row>
    <row r="3" spans="3:6" ht="14.45" x14ac:dyDescent="0.3">
      <c r="C3" s="33"/>
    </row>
    <row r="4" spans="3:6" ht="14.45" x14ac:dyDescent="0.3">
      <c r="C4" s="33"/>
    </row>
    <row r="5" spans="3:6" x14ac:dyDescent="0.25">
      <c r="C5" s="33"/>
      <c r="D5" s="33"/>
      <c r="E5" s="34" t="s">
        <v>4</v>
      </c>
    </row>
    <row r="6" spans="3:6" x14ac:dyDescent="0.25">
      <c r="C6" s="33"/>
      <c r="D6" s="33"/>
      <c r="E6" s="56" t="s">
        <v>79</v>
      </c>
    </row>
    <row r="7" spans="3:6" x14ac:dyDescent="0.25">
      <c r="C7" s="33"/>
      <c r="D7" s="33"/>
      <c r="E7" s="35" t="s">
        <v>50</v>
      </c>
    </row>
    <row r="8" spans="3:6" x14ac:dyDescent="0.25">
      <c r="C8" s="33"/>
      <c r="D8" s="36" t="s">
        <v>78</v>
      </c>
      <c r="E8" s="37">
        <v>55552</v>
      </c>
    </row>
    <row r="9" spans="3:6" x14ac:dyDescent="0.25">
      <c r="C9" s="33"/>
      <c r="D9" s="36" t="s">
        <v>53</v>
      </c>
      <c r="E9" s="37">
        <v>35050</v>
      </c>
    </row>
    <row r="10" spans="3:6" x14ac:dyDescent="0.25">
      <c r="C10" s="76" t="s">
        <v>75</v>
      </c>
      <c r="D10" s="76"/>
      <c r="E10" s="37">
        <v>315812</v>
      </c>
    </row>
    <row r="11" spans="3:6" x14ac:dyDescent="0.25">
      <c r="C11" s="76" t="s">
        <v>49</v>
      </c>
      <c r="D11" s="76"/>
      <c r="E11" s="37">
        <v>1248</v>
      </c>
    </row>
    <row r="12" spans="3:6" x14ac:dyDescent="0.25">
      <c r="C12" s="33"/>
      <c r="D12" s="36" t="s">
        <v>54</v>
      </c>
      <c r="E12" s="37">
        <v>133389</v>
      </c>
    </row>
    <row r="13" spans="3:6" x14ac:dyDescent="0.25">
      <c r="C13" s="33"/>
      <c r="D13" s="36" t="s">
        <v>55</v>
      </c>
      <c r="E13" s="37">
        <v>54811</v>
      </c>
    </row>
    <row r="14" spans="3:6" x14ac:dyDescent="0.25">
      <c r="C14" s="33"/>
      <c r="D14" s="36" t="s">
        <v>56</v>
      </c>
      <c r="E14" s="37">
        <v>11742</v>
      </c>
    </row>
    <row r="15" spans="3:6" x14ac:dyDescent="0.25">
      <c r="C15" s="33"/>
      <c r="D15" s="36" t="s">
        <v>80</v>
      </c>
      <c r="E15" s="37">
        <v>16000</v>
      </c>
    </row>
    <row r="16" spans="3:6" ht="15.75" x14ac:dyDescent="0.25">
      <c r="C16" s="30"/>
      <c r="D16" s="36" t="s">
        <v>45</v>
      </c>
      <c r="E16" s="37">
        <v>9903</v>
      </c>
    </row>
    <row r="17" spans="1:5" x14ac:dyDescent="0.25">
      <c r="D17" s="36" t="s">
        <v>57</v>
      </c>
      <c r="E17" s="37">
        <v>69628</v>
      </c>
    </row>
    <row r="18" spans="1:5" ht="15.75" customHeight="1" x14ac:dyDescent="0.25">
      <c r="C18" s="76" t="s">
        <v>82</v>
      </c>
      <c r="D18" s="76"/>
      <c r="E18" s="37">
        <v>14200</v>
      </c>
    </row>
    <row r="19" spans="1:5" ht="15.75" customHeight="1" x14ac:dyDescent="0.25">
      <c r="A19" s="59"/>
      <c r="B19" s="59"/>
      <c r="C19" s="77" t="s">
        <v>52</v>
      </c>
      <c r="D19" s="77"/>
      <c r="E19" s="37">
        <v>33684</v>
      </c>
    </row>
    <row r="20" spans="1:5" ht="15.75" customHeight="1" x14ac:dyDescent="0.25">
      <c r="A20" s="59"/>
      <c r="B20" s="59"/>
      <c r="C20" s="77" t="s">
        <v>83</v>
      </c>
      <c r="D20" s="77"/>
      <c r="E20" s="37">
        <v>35789</v>
      </c>
    </row>
    <row r="21" spans="1:5" x14ac:dyDescent="0.25">
      <c r="D21" s="36" t="s">
        <v>51</v>
      </c>
      <c r="E21" s="58">
        <v>786808</v>
      </c>
    </row>
    <row r="47" spans="3:7" ht="15.75" customHeight="1" x14ac:dyDescent="0.25">
      <c r="C47" s="75" t="s">
        <v>65</v>
      </c>
      <c r="D47" s="75"/>
      <c r="E47" s="75"/>
      <c r="F47" s="75"/>
      <c r="G47" s="75"/>
    </row>
    <row r="49" spans="1:8" x14ac:dyDescent="0.25">
      <c r="C49" s="73" t="s">
        <v>76</v>
      </c>
      <c r="D49" s="73"/>
      <c r="E49" s="73"/>
      <c r="F49" s="73"/>
      <c r="G49" s="73"/>
      <c r="H49" s="73"/>
    </row>
    <row r="50" spans="1:8" x14ac:dyDescent="0.25">
      <c r="C50" s="73" t="s">
        <v>77</v>
      </c>
      <c r="D50" s="73"/>
      <c r="E50" s="73"/>
      <c r="F50" s="73"/>
      <c r="G50" s="73"/>
      <c r="H50" s="73"/>
    </row>
    <row r="51" spans="1:8" x14ac:dyDescent="0.25">
      <c r="C51" s="73" t="s">
        <v>81</v>
      </c>
      <c r="D51" s="73"/>
      <c r="E51" s="73"/>
      <c r="F51" s="73"/>
      <c r="G51" s="73"/>
      <c r="H51" s="73"/>
    </row>
    <row r="53" spans="1:8" x14ac:dyDescent="0.25">
      <c r="C53" s="75" t="s">
        <v>62</v>
      </c>
      <c r="D53" s="75"/>
      <c r="E53" s="75"/>
      <c r="F53" s="75"/>
      <c r="G53" s="75"/>
      <c r="H53" s="75"/>
    </row>
    <row r="54" spans="1:8" x14ac:dyDescent="0.25">
      <c r="C54" s="57"/>
      <c r="D54" s="57"/>
      <c r="E54" s="57"/>
      <c r="F54" s="57"/>
      <c r="G54" s="57"/>
      <c r="H54" s="57"/>
    </row>
    <row r="55" spans="1:8" x14ac:dyDescent="0.25">
      <c r="C55" s="73" t="s">
        <v>64</v>
      </c>
      <c r="D55" s="73"/>
      <c r="E55" s="73"/>
      <c r="F55" s="73"/>
      <c r="G55" s="73"/>
      <c r="H55" s="73"/>
    </row>
    <row r="56" spans="1:8" x14ac:dyDescent="0.25">
      <c r="C56" s="73" t="s">
        <v>63</v>
      </c>
      <c r="D56" s="73"/>
      <c r="E56" s="73"/>
      <c r="F56" s="73"/>
      <c r="G56" s="73"/>
      <c r="H56" s="73"/>
    </row>
    <row r="63" spans="1:8" x14ac:dyDescent="0.25">
      <c r="A63" s="29" t="s">
        <v>58</v>
      </c>
      <c r="B63" s="29"/>
      <c r="C63" s="29"/>
    </row>
    <row r="64" spans="1:8" x14ac:dyDescent="0.25">
      <c r="A64" s="64"/>
      <c r="B64" s="65"/>
      <c r="C64" s="65"/>
      <c r="D64" s="66"/>
      <c r="E64" s="60"/>
      <c r="F64" s="60" t="s">
        <v>60</v>
      </c>
      <c r="G64" s="60" t="s">
        <v>61</v>
      </c>
      <c r="H64" s="60" t="s">
        <v>51</v>
      </c>
    </row>
    <row r="65" spans="1:8" x14ac:dyDescent="0.25">
      <c r="A65" s="67"/>
      <c r="B65" s="68"/>
      <c r="C65" s="68"/>
      <c r="D65" s="69"/>
      <c r="E65" s="61"/>
      <c r="F65" s="61"/>
      <c r="G65" s="61"/>
      <c r="H65" s="61">
        <v>0</v>
      </c>
    </row>
    <row r="66" spans="1:8" x14ac:dyDescent="0.25">
      <c r="A66" s="70" t="s">
        <v>66</v>
      </c>
      <c r="B66" s="71"/>
      <c r="C66" s="71"/>
      <c r="D66" s="72"/>
      <c r="E66" s="61"/>
      <c r="F66" s="61">
        <v>75050</v>
      </c>
      <c r="G66" s="61"/>
      <c r="H66" s="61">
        <f>H65+F66-G66</f>
        <v>75050</v>
      </c>
    </row>
    <row r="67" spans="1:8" x14ac:dyDescent="0.25">
      <c r="A67" s="70" t="s">
        <v>67</v>
      </c>
      <c r="B67" s="71"/>
      <c r="C67" s="71"/>
      <c r="D67" s="72"/>
      <c r="E67" s="61"/>
      <c r="F67" s="61">
        <v>22100</v>
      </c>
      <c r="G67" s="61"/>
      <c r="H67" s="61">
        <f t="shared" ref="H67:H70" si="0">H66+F67-G67</f>
        <v>97150</v>
      </c>
    </row>
    <row r="68" spans="1:8" x14ac:dyDescent="0.25">
      <c r="A68" s="63" t="s">
        <v>68</v>
      </c>
      <c r="B68" s="63"/>
      <c r="C68" s="63"/>
      <c r="D68" s="63"/>
      <c r="E68" s="61"/>
      <c r="F68" s="61"/>
      <c r="G68" s="61">
        <v>30768</v>
      </c>
      <c r="H68" s="61">
        <f t="shared" si="0"/>
        <v>66382</v>
      </c>
    </row>
    <row r="69" spans="1:8" x14ac:dyDescent="0.25">
      <c r="A69" s="63" t="s">
        <v>69</v>
      </c>
      <c r="B69" s="63"/>
      <c r="C69" s="63"/>
      <c r="D69" s="63"/>
      <c r="E69" s="61"/>
      <c r="F69" s="61"/>
      <c r="G69" s="61">
        <v>1210</v>
      </c>
      <c r="H69" s="61">
        <f t="shared" si="0"/>
        <v>65172</v>
      </c>
    </row>
    <row r="70" spans="1:8" x14ac:dyDescent="0.25">
      <c r="A70" s="63" t="s">
        <v>70</v>
      </c>
      <c r="B70" s="63"/>
      <c r="C70" s="63"/>
      <c r="D70" s="63"/>
      <c r="E70" s="61"/>
      <c r="F70" s="61"/>
      <c r="G70" s="61">
        <v>4840</v>
      </c>
      <c r="H70" s="61">
        <f t="shared" si="0"/>
        <v>60332</v>
      </c>
    </row>
    <row r="71" spans="1:8" x14ac:dyDescent="0.25">
      <c r="A71" s="63" t="s">
        <v>71</v>
      </c>
      <c r="B71" s="63"/>
      <c r="C71" s="63"/>
      <c r="D71" s="63"/>
      <c r="E71" s="61"/>
      <c r="F71" s="61"/>
      <c r="G71" s="61">
        <v>16000</v>
      </c>
      <c r="H71" s="61">
        <f>H70+F71-G71</f>
        <v>44332</v>
      </c>
    </row>
    <row r="72" spans="1:8" x14ac:dyDescent="0.25">
      <c r="A72" s="70" t="s">
        <v>72</v>
      </c>
      <c r="B72" s="71"/>
      <c r="C72" s="71"/>
      <c r="D72" s="72"/>
      <c r="E72" s="61"/>
      <c r="F72" s="61"/>
      <c r="G72" s="61">
        <v>993</v>
      </c>
      <c r="H72" s="61">
        <v>43339</v>
      </c>
    </row>
    <row r="73" spans="1:8" x14ac:dyDescent="0.25">
      <c r="A73" s="70" t="s">
        <v>73</v>
      </c>
      <c r="B73" s="71"/>
      <c r="C73" s="71"/>
      <c r="D73" s="72"/>
      <c r="E73" s="61"/>
      <c r="F73" s="61">
        <v>930</v>
      </c>
      <c r="G73" s="61"/>
      <c r="H73" s="61">
        <v>44269</v>
      </c>
    </row>
    <row r="74" spans="1:8" x14ac:dyDescent="0.25">
      <c r="A74" s="63" t="s">
        <v>74</v>
      </c>
      <c r="B74" s="63"/>
      <c r="C74" s="63"/>
      <c r="D74" s="63"/>
      <c r="E74" s="61"/>
      <c r="F74" s="61"/>
      <c r="G74" s="61">
        <v>1000</v>
      </c>
      <c r="H74" s="61">
        <v>43269</v>
      </c>
    </row>
    <row r="75" spans="1:8" x14ac:dyDescent="0.25">
      <c r="A75" s="63" t="s">
        <v>59</v>
      </c>
      <c r="B75" s="63"/>
      <c r="C75" s="63"/>
      <c r="D75" s="63"/>
      <c r="E75" s="61"/>
      <c r="F75" s="61"/>
      <c r="G75" s="61">
        <v>0</v>
      </c>
      <c r="H75" s="62">
        <v>43269</v>
      </c>
    </row>
  </sheetData>
  <mergeCells count="25">
    <mergeCell ref="A71:D71"/>
    <mergeCell ref="A72:D72"/>
    <mergeCell ref="A73:D73"/>
    <mergeCell ref="A74:D74"/>
    <mergeCell ref="A75:D75"/>
    <mergeCell ref="C55:H55"/>
    <mergeCell ref="C56:H56"/>
    <mergeCell ref="D2:F2"/>
    <mergeCell ref="C47:G47"/>
    <mergeCell ref="C49:H49"/>
    <mergeCell ref="C50:H50"/>
    <mergeCell ref="C53:H53"/>
    <mergeCell ref="C51:H51"/>
    <mergeCell ref="C10:D10"/>
    <mergeCell ref="C19:D19"/>
    <mergeCell ref="C11:D11"/>
    <mergeCell ref="C18:D18"/>
    <mergeCell ref="C20:D20"/>
    <mergeCell ref="A69:D69"/>
    <mergeCell ref="A70:D70"/>
    <mergeCell ref="A64:D64"/>
    <mergeCell ref="A65:D65"/>
    <mergeCell ref="A66:D66"/>
    <mergeCell ref="A67:D67"/>
    <mergeCell ref="A68:D68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3" sqref="D13"/>
    </sheetView>
  </sheetViews>
  <sheetFormatPr defaultRowHeight="15" x14ac:dyDescent="0.25"/>
  <sheetData>
    <row r="1" spans="1:8" x14ac:dyDescent="0.25">
      <c r="A1" s="64"/>
      <c r="B1" s="65"/>
      <c r="C1" s="65"/>
      <c r="D1" s="66"/>
      <c r="E1" s="60"/>
      <c r="F1" s="60" t="s">
        <v>60</v>
      </c>
      <c r="G1" s="60" t="s">
        <v>61</v>
      </c>
      <c r="H1" s="60" t="s">
        <v>51</v>
      </c>
    </row>
    <row r="2" spans="1:8" x14ac:dyDescent="0.25">
      <c r="A2" s="67"/>
      <c r="B2" s="68"/>
      <c r="C2" s="68"/>
      <c r="D2" s="69"/>
      <c r="E2" s="61"/>
      <c r="F2" s="61"/>
      <c r="G2" s="61"/>
      <c r="H2" s="61">
        <v>0</v>
      </c>
    </row>
    <row r="3" spans="1:8" x14ac:dyDescent="0.25">
      <c r="A3" s="70" t="s">
        <v>66</v>
      </c>
      <c r="B3" s="71"/>
      <c r="C3" s="71"/>
      <c r="D3" s="72"/>
      <c r="E3" s="61"/>
      <c r="F3" s="61">
        <v>75050</v>
      </c>
      <c r="G3" s="61"/>
      <c r="H3" s="61">
        <f>H2+F3-G3</f>
        <v>75050</v>
      </c>
    </row>
    <row r="4" spans="1:8" x14ac:dyDescent="0.25">
      <c r="A4" s="70" t="s">
        <v>67</v>
      </c>
      <c r="B4" s="71"/>
      <c r="C4" s="71"/>
      <c r="D4" s="72"/>
      <c r="E4" s="61"/>
      <c r="F4" s="61">
        <v>22100</v>
      </c>
      <c r="G4" s="61"/>
      <c r="H4" s="61">
        <f t="shared" ref="H4:H7" si="0">H3+F4-G4</f>
        <v>97150</v>
      </c>
    </row>
    <row r="5" spans="1:8" x14ac:dyDescent="0.25">
      <c r="A5" s="63" t="s">
        <v>68</v>
      </c>
      <c r="B5" s="63"/>
      <c r="C5" s="63"/>
      <c r="D5" s="63"/>
      <c r="E5" s="61"/>
      <c r="F5" s="61"/>
      <c r="G5" s="61">
        <v>30768</v>
      </c>
      <c r="H5" s="61">
        <f t="shared" si="0"/>
        <v>66382</v>
      </c>
    </row>
    <row r="6" spans="1:8" x14ac:dyDescent="0.25">
      <c r="A6" s="63" t="s">
        <v>69</v>
      </c>
      <c r="B6" s="63"/>
      <c r="C6" s="63"/>
      <c r="D6" s="63"/>
      <c r="E6" s="61"/>
      <c r="F6" s="61"/>
      <c r="G6" s="61">
        <v>1210</v>
      </c>
      <c r="H6" s="61">
        <f t="shared" si="0"/>
        <v>65172</v>
      </c>
    </row>
    <row r="7" spans="1:8" x14ac:dyDescent="0.25">
      <c r="A7" s="63" t="s">
        <v>70</v>
      </c>
      <c r="B7" s="63"/>
      <c r="C7" s="63"/>
      <c r="D7" s="63"/>
      <c r="E7" s="61"/>
      <c r="F7" s="61"/>
      <c r="G7" s="61">
        <v>4840</v>
      </c>
      <c r="H7" s="61">
        <f t="shared" si="0"/>
        <v>60332</v>
      </c>
    </row>
    <row r="8" spans="1:8" x14ac:dyDescent="0.25">
      <c r="A8" s="63" t="s">
        <v>71</v>
      </c>
      <c r="B8" s="63"/>
      <c r="C8" s="63"/>
      <c r="D8" s="63"/>
      <c r="E8" s="61"/>
      <c r="F8" s="61"/>
      <c r="G8" s="61">
        <v>16000</v>
      </c>
      <c r="H8" s="61">
        <f>H7+F8-G8</f>
        <v>44332</v>
      </c>
    </row>
    <row r="9" spans="1:8" x14ac:dyDescent="0.25">
      <c r="A9" s="70" t="s">
        <v>72</v>
      </c>
      <c r="B9" s="71"/>
      <c r="C9" s="71"/>
      <c r="D9" s="72"/>
      <c r="E9" s="61"/>
      <c r="F9" s="61"/>
      <c r="G9" s="61">
        <v>993</v>
      </c>
      <c r="H9" s="61">
        <v>43339</v>
      </c>
    </row>
    <row r="10" spans="1:8" x14ac:dyDescent="0.25">
      <c r="A10" s="70" t="s">
        <v>73</v>
      </c>
      <c r="B10" s="71"/>
      <c r="C10" s="71"/>
      <c r="D10" s="72"/>
      <c r="E10" s="61"/>
      <c r="F10" s="61">
        <v>930</v>
      </c>
      <c r="G10" s="61"/>
      <c r="H10" s="61">
        <v>44269</v>
      </c>
    </row>
    <row r="11" spans="1:8" x14ac:dyDescent="0.25">
      <c r="A11" s="63" t="s">
        <v>74</v>
      </c>
      <c r="B11" s="63"/>
      <c r="C11" s="63"/>
      <c r="D11" s="63"/>
      <c r="E11" s="61"/>
      <c r="F11" s="61"/>
      <c r="G11" s="61">
        <v>1000</v>
      </c>
      <c r="H11" s="61">
        <v>43269</v>
      </c>
    </row>
    <row r="12" spans="1:8" x14ac:dyDescent="0.25">
      <c r="A12" s="63" t="s">
        <v>59</v>
      </c>
      <c r="B12" s="63"/>
      <c r="C12" s="63"/>
      <c r="D12" s="63"/>
      <c r="E12" s="61"/>
      <c r="F12" s="61"/>
      <c r="G12" s="61">
        <v>0</v>
      </c>
      <c r="H12" s="62">
        <v>43269</v>
      </c>
    </row>
  </sheetData>
  <mergeCells count="12">
    <mergeCell ref="A11:D11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SUMÁR</vt:lpstr>
      <vt:lpstr>Tř.04-05</vt:lpstr>
      <vt:lpstr>Tř.05-06</vt:lpstr>
      <vt:lpstr>Tř.06-07</vt:lpstr>
      <vt:lpstr>Tř.07-08</vt:lpstr>
      <vt:lpstr>Tř.08-09</vt:lpstr>
      <vt:lpstr>G2016-17</vt:lpstr>
      <vt:lpstr>ples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Květoslav Nikl</dc:creator>
  <cp:lastModifiedBy>Dejmal</cp:lastModifiedBy>
  <cp:lastPrinted>2017-09-25T07:04:43Z</cp:lastPrinted>
  <dcterms:created xsi:type="dcterms:W3CDTF">2013-04-26T08:02:48Z</dcterms:created>
  <dcterms:modified xsi:type="dcterms:W3CDTF">2017-09-25T08:14:46Z</dcterms:modified>
</cp:coreProperties>
</file>